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Z:\Procedimientos de selección\2025\ACTOS PREPARATORIOS\07. CRISTHIAN JAURIGUI\12.Consultoria de Obra cerco perimetrico\"/>
    </mc:Choice>
  </mc:AlternateContent>
  <xr:revisionPtr revIDLastSave="0" documentId="8_{46352097-D65F-4C95-9214-B23458128CF5}" xr6:coauthVersionLast="47" xr6:coauthVersionMax="47" xr10:uidLastSave="{00000000-0000-0000-0000-000000000000}"/>
  <bookViews>
    <workbookView xWindow="735" yWindow="735" windowWidth="12720" windowHeight="11295" xr2:uid="{9AA2BF60-52A5-40A9-B0A2-3739F42A8713}"/>
  </bookViews>
  <sheets>
    <sheet name="Formato 01_hoja 1 - Supervision" sheetId="3" r:id="rId1"/>
    <sheet name="Anexo 01 (no imprimir)" sheetId="4" state="hidden" r:id="rId2"/>
    <sheet name="Formato 01_hoja 2 - liquidacion" sheetId="5" r:id="rId3"/>
    <sheet name="Anexo liquidacion (no imprimir)" sheetId="6" state="hidden" r:id="rId4"/>
  </sheets>
  <definedNames>
    <definedName name="_xlnm.Print_Area" localSheetId="1">'Anexo 01 (no imprimir)'!$A$1:$I$116</definedName>
    <definedName name="_xlnm.Print_Area" localSheetId="3">'Anexo liquidacion (no imprimir)'!$A$1:$I$98</definedName>
    <definedName name="_xlnm.Print_Area" localSheetId="0">'Formato 01_hoja 1 - Supervision'!$B$2:$K$44</definedName>
    <definedName name="_xlnm.Print_Area" localSheetId="2">'Formato 01_hoja 2 - liquidacion'!$A$1:$K$33</definedName>
    <definedName name="PLAZO" localSheetId="3">'Anexo liquidacion (no imprimir)'!#REF!</definedName>
    <definedName name="PLAZO">'Anexo 01 (no imprimir)'!#REF!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5" l="1"/>
  <c r="C78" i="4"/>
  <c r="C79" i="6"/>
  <c r="C79" i="4"/>
  <c r="C80" i="4"/>
  <c r="E79" i="6"/>
  <c r="E80" i="6"/>
  <c r="E81" i="6"/>
  <c r="E82" i="6"/>
  <c r="E78" i="6"/>
  <c r="C78" i="6"/>
  <c r="E10" i="6"/>
  <c r="E11" i="6"/>
  <c r="E12" i="6"/>
  <c r="E11" i="4"/>
  <c r="E12" i="4"/>
  <c r="E13" i="4"/>
  <c r="E14" i="4"/>
  <c r="D20" i="6"/>
  <c r="G28" i="6"/>
  <c r="G29" i="6"/>
  <c r="G30" i="6"/>
  <c r="G32" i="4"/>
  <c r="B8" i="5"/>
  <c r="B9" i="5"/>
  <c r="E33" i="3"/>
  <c r="E32" i="3"/>
  <c r="E31" i="3"/>
  <c r="E30" i="3"/>
  <c r="E26" i="3"/>
  <c r="E25" i="3"/>
  <c r="E22" i="3"/>
  <c r="E18" i="3"/>
  <c r="D32" i="6"/>
  <c r="E32" i="6"/>
  <c r="F32" i="6"/>
  <c r="D33" i="6"/>
  <c r="F33" i="6"/>
  <c r="H33" i="6"/>
  <c r="F97" i="6"/>
  <c r="D78" i="6"/>
  <c r="A69" i="6"/>
  <c r="D29" i="6"/>
  <c r="E29" i="6"/>
  <c r="F29" i="6"/>
  <c r="A14" i="6"/>
  <c r="A33" i="6"/>
  <c r="A13" i="6"/>
  <c r="A11" i="6"/>
  <c r="D31" i="6"/>
  <c r="E31" i="6"/>
  <c r="F31" i="6"/>
  <c r="A12" i="6"/>
  <c r="A10" i="6"/>
  <c r="D28" i="5"/>
  <c r="D27" i="5"/>
  <c r="D26" i="5"/>
  <c r="D25" i="5"/>
  <c r="F23" i="5"/>
  <c r="I23" i="5"/>
  <c r="D23" i="5"/>
  <c r="D21" i="5"/>
  <c r="D20" i="5"/>
  <c r="D17" i="5"/>
  <c r="C13" i="4"/>
  <c r="C31" i="4"/>
  <c r="D31" i="4"/>
  <c r="E31" i="4"/>
  <c r="F31" i="4"/>
  <c r="H31" i="4"/>
  <c r="A13" i="4"/>
  <c r="A31" i="4"/>
  <c r="C12" i="4"/>
  <c r="C30" i="4"/>
  <c r="A12" i="4"/>
  <c r="A30" i="4"/>
  <c r="F94" i="4"/>
  <c r="F96" i="4"/>
  <c r="F95" i="4"/>
  <c r="F88" i="4"/>
  <c r="F87" i="4"/>
  <c r="A68" i="4"/>
  <c r="A11" i="4"/>
  <c r="A14" i="4"/>
  <c r="A32" i="4"/>
  <c r="A10" i="4"/>
  <c r="A28" i="4"/>
  <c r="B4" i="4"/>
  <c r="D80" i="4"/>
  <c r="F80" i="4"/>
  <c r="G80" i="4"/>
  <c r="C11" i="4"/>
  <c r="C29" i="4"/>
  <c r="C14" i="4"/>
  <c r="C32" i="4"/>
  <c r="C10" i="4"/>
  <c r="C28" i="4"/>
  <c r="C10" i="3"/>
  <c r="C69" i="6"/>
  <c r="D81" i="6"/>
  <c r="D11" i="6"/>
  <c r="D14" i="6"/>
  <c r="D79" i="6"/>
  <c r="C70" i="6"/>
  <c r="D82" i="6"/>
  <c r="C20" i="6"/>
  <c r="C68" i="6"/>
  <c r="D12" i="6"/>
  <c r="D13" i="6"/>
  <c r="D80" i="6"/>
  <c r="B41" i="6"/>
  <c r="E51" i="6"/>
  <c r="D30" i="6"/>
  <c r="E30" i="6"/>
  <c r="F30" i="6"/>
  <c r="C28" i="6"/>
  <c r="D28" i="6"/>
  <c r="E28" i="6"/>
  <c r="F28" i="6"/>
  <c r="F90" i="6"/>
  <c r="G90" i="6"/>
  <c r="F27" i="5"/>
  <c r="G97" i="6"/>
  <c r="F28" i="5"/>
  <c r="D10" i="6"/>
  <c r="F89" i="4"/>
  <c r="C80" i="6"/>
  <c r="J23" i="5"/>
  <c r="E45" i="6"/>
  <c r="E20" i="6"/>
  <c r="B69" i="6"/>
  <c r="D69" i="6"/>
  <c r="F10" i="6"/>
  <c r="E13" i="6"/>
  <c r="F12" i="6"/>
  <c r="F11" i="6"/>
  <c r="F79" i="6"/>
  <c r="G79" i="6"/>
  <c r="C113" i="4"/>
  <c r="F78" i="6"/>
  <c r="G78" i="6"/>
  <c r="F80" i="6"/>
  <c r="G80" i="6"/>
  <c r="I28" i="5"/>
  <c r="J28" i="5"/>
  <c r="K28" i="5"/>
  <c r="I27" i="5"/>
  <c r="J27" i="5"/>
  <c r="K27" i="5"/>
  <c r="H28" i="6"/>
  <c r="F35" i="6"/>
  <c r="C81" i="4"/>
  <c r="C82" i="6"/>
  <c r="F82" i="6"/>
  <c r="C81" i="6"/>
  <c r="F81" i="6"/>
  <c r="G81" i="6"/>
  <c r="F13" i="6"/>
  <c r="E14" i="6"/>
  <c r="F14" i="6"/>
  <c r="F16" i="6"/>
  <c r="B68" i="6"/>
  <c r="H30" i="6"/>
  <c r="G31" i="6"/>
  <c r="G32" i="6"/>
  <c r="H32" i="6"/>
  <c r="C67" i="4"/>
  <c r="H29" i="6"/>
  <c r="D68" i="6"/>
  <c r="G82" i="6"/>
  <c r="F83" i="6"/>
  <c r="G83" i="6"/>
  <c r="F101" i="4"/>
  <c r="F100" i="4"/>
  <c r="H31" i="6"/>
  <c r="H35" i="6"/>
  <c r="F102" i="4"/>
  <c r="B112" i="4"/>
  <c r="M18" i="5"/>
  <c r="M23" i="3"/>
  <c r="D46" i="4"/>
  <c r="D53" i="6"/>
  <c r="I51" i="6"/>
  <c r="I53" i="6"/>
  <c r="D47" i="6"/>
  <c r="I45" i="6"/>
  <c r="I44" i="6"/>
  <c r="I47" i="6"/>
  <c r="I58" i="6"/>
  <c r="I60" i="6"/>
  <c r="I62" i="6"/>
  <c r="B70" i="6"/>
  <c r="B71" i="6"/>
  <c r="D70" i="6"/>
  <c r="D71" i="6"/>
  <c r="G95" i="4"/>
  <c r="D14" i="4"/>
  <c r="F14" i="4"/>
  <c r="D78" i="4"/>
  <c r="F78" i="4"/>
  <c r="G78" i="4"/>
  <c r="D79" i="4"/>
  <c r="F79" i="4"/>
  <c r="G79" i="4"/>
  <c r="D13" i="4"/>
  <c r="F13" i="4"/>
  <c r="D11" i="4"/>
  <c r="F11" i="4"/>
  <c r="J9" i="4"/>
  <c r="D105" i="4"/>
  <c r="F105" i="4"/>
  <c r="G105" i="4"/>
  <c r="G106" i="4"/>
  <c r="D81" i="4"/>
  <c r="F81" i="4"/>
  <c r="G81" i="4"/>
  <c r="G100" i="4"/>
  <c r="G102" i="4"/>
  <c r="G101" i="4"/>
  <c r="G88" i="4"/>
  <c r="G87" i="4"/>
  <c r="G89" i="4"/>
  <c r="D10" i="4"/>
  <c r="F10" i="4"/>
  <c r="C112" i="4"/>
  <c r="D112" i="4"/>
  <c r="D30" i="4"/>
  <c r="E30" i="4"/>
  <c r="F30" i="4"/>
  <c r="H30" i="4"/>
  <c r="G94" i="4"/>
  <c r="G96" i="4"/>
  <c r="D12" i="4"/>
  <c r="F12" i="4"/>
  <c r="D32" i="4"/>
  <c r="E32" i="4"/>
  <c r="F32" i="4"/>
  <c r="H32" i="4"/>
  <c r="D77" i="4"/>
  <c r="F77" i="4"/>
  <c r="G77" i="4"/>
  <c r="C20" i="4"/>
  <c r="E20" i="4"/>
  <c r="B68" i="4"/>
  <c r="C69" i="4"/>
  <c r="B40" i="4"/>
  <c r="F106" i="4"/>
  <c r="B113" i="4"/>
  <c r="F16" i="4"/>
  <c r="B67" i="4"/>
  <c r="I44" i="4"/>
  <c r="I43" i="4"/>
  <c r="I46" i="4"/>
  <c r="A29" i="4"/>
  <c r="D52" i="4"/>
  <c r="D28" i="4"/>
  <c r="E28" i="4"/>
  <c r="F28" i="4"/>
  <c r="D29" i="4"/>
  <c r="E29" i="4"/>
  <c r="F29" i="4"/>
  <c r="H29" i="4"/>
  <c r="C68" i="4"/>
  <c r="F82" i="4"/>
  <c r="G82" i="4"/>
  <c r="E44" i="4"/>
  <c r="E50" i="4"/>
  <c r="I50" i="4"/>
  <c r="I52" i="4"/>
  <c r="I57" i="4"/>
  <c r="D68" i="4"/>
  <c r="H28" i="4"/>
  <c r="H34" i="4"/>
  <c r="F34" i="4"/>
  <c r="D67" i="4"/>
  <c r="B114" i="4"/>
  <c r="D113" i="4"/>
  <c r="D114" i="4"/>
  <c r="I59" i="4"/>
  <c r="I61" i="4"/>
  <c r="B69" i="4"/>
  <c r="D69" i="4"/>
  <c r="D70" i="4"/>
  <c r="B70" i="4"/>
</calcChain>
</file>

<file path=xl/sharedStrings.xml><?xml version="1.0" encoding="utf-8"?>
<sst xmlns="http://schemas.openxmlformats.org/spreadsheetml/2006/main" count="338" uniqueCount="140">
  <si>
    <t>ESTRUCTURA DE COSTOS DE LA SUPERVISION</t>
  </si>
  <si>
    <t>VALOR REFERENCIAL (En Nuevos Soles)</t>
  </si>
  <si>
    <t>ETAPAS DE LA SUPERVISION</t>
  </si>
  <si>
    <t>PLAZOS (DIAS)</t>
  </si>
  <si>
    <t>Etapa de Supervisión de Obra</t>
  </si>
  <si>
    <t>ESPECIALIDAD O FUNCION / DESCRIPCION</t>
  </si>
  <si>
    <t>U/M</t>
  </si>
  <si>
    <t>SUPERVISION</t>
  </si>
  <si>
    <t>Precio Unitario 
S/.
(1)</t>
  </si>
  <si>
    <t>Gastos Generales
S/.
(2)</t>
  </si>
  <si>
    <r>
      <rPr>
        <b/>
        <sz val="24"/>
        <color indexed="8"/>
        <rFont val="Arial Narrow"/>
        <family val="2"/>
      </rPr>
      <t>TOTAL</t>
    </r>
    <r>
      <rPr>
        <b/>
        <sz val="11"/>
        <color indexed="8"/>
        <rFont val="Arial Narrow"/>
        <family val="2"/>
      </rPr>
      <t xml:space="preserve">
</t>
    </r>
    <r>
      <rPr>
        <b/>
        <sz val="18"/>
        <color indexed="8"/>
        <rFont val="Arial Narrow"/>
        <family val="2"/>
      </rPr>
      <t>S/.                                             AxB</t>
    </r>
    <r>
      <rPr>
        <b/>
        <sz val="11"/>
        <color indexed="8"/>
        <rFont val="Arial Narrow"/>
        <family val="2"/>
      </rPr>
      <t xml:space="preserve">
</t>
    </r>
    <r>
      <rPr>
        <sz val="16"/>
        <color indexed="8"/>
        <rFont val="Arial Narrow"/>
        <family val="2"/>
      </rPr>
      <t/>
    </r>
  </si>
  <si>
    <t>% DE PARTICIPACION
a'</t>
  </si>
  <si>
    <t>TIEMPO
(dias) 
A</t>
  </si>
  <si>
    <t>A.- SUELDOS Y SALARIOS  (Incluye: Sueldos y salarios  +  Leyes Sociales +  Seguros)</t>
  </si>
  <si>
    <t xml:space="preserve"> a.-PERSONAL PROFESIONAL (incluye cargas sociales)</t>
  </si>
  <si>
    <t>Prof. - dia</t>
  </si>
  <si>
    <t>Especialista en Instalaciones Sanitarias</t>
  </si>
  <si>
    <t>Especialista en Seguridad de Obra y Salud Ocupacional</t>
  </si>
  <si>
    <t>B.- EQUIPAMIENTO Y OTROS</t>
  </si>
  <si>
    <t>b.1.- EQUIPO DE COMPUTO Y COMUNICACION (Revisión + Supervisión + Liquidación)</t>
  </si>
  <si>
    <r>
      <t xml:space="preserve">               -  Equipo de Computo (computadora e impresora) </t>
    </r>
    <r>
      <rPr>
        <b/>
        <sz val="20"/>
        <color indexed="8"/>
        <rFont val="Arial Narrow"/>
        <family val="2"/>
      </rPr>
      <t>*</t>
    </r>
  </si>
  <si>
    <t>alq.  - dia</t>
  </si>
  <si>
    <r>
      <t xml:space="preserve">               -  Comunicaciones  (Telefonia e Internet) </t>
    </r>
    <r>
      <rPr>
        <b/>
        <sz val="20"/>
        <color indexed="8"/>
        <rFont val="Arial Narrow"/>
        <family val="2"/>
      </rPr>
      <t>*</t>
    </r>
  </si>
  <si>
    <t>b.2.- VEHICULOS OPERADOS</t>
  </si>
  <si>
    <t>Día</t>
  </si>
  <si>
    <t>(*) Consignar la participacion de acuerdo al numero de equipos de computo y comunicaciones que requieran.</t>
  </si>
  <si>
    <t>Global</t>
  </si>
  <si>
    <t>TOTAL GENERAL (1)+(2) 100%:</t>
  </si>
  <si>
    <t>ALIMENTACION Y VIATICOS</t>
  </si>
  <si>
    <t>A. PERSONAL PROFESIONAL</t>
  </si>
  <si>
    <t>PERSONAL</t>
  </si>
  <si>
    <t>UNID</t>
  </si>
  <si>
    <t>CANT</t>
  </si>
  <si>
    <t>PARCIAL</t>
  </si>
  <si>
    <t>mes</t>
  </si>
  <si>
    <t>SUB-TOTAL (S/.)</t>
  </si>
  <si>
    <t>DURACION DE LA OBRA (meses)</t>
  </si>
  <si>
    <t>DIAS</t>
  </si>
  <si>
    <t>A. PERSONAL PROFESIONALES  Y ADMINISTRATIVOS</t>
  </si>
  <si>
    <t>UNIDAD</t>
  </si>
  <si>
    <t>S/.</t>
  </si>
  <si>
    <t>S/. POR DÍA</t>
  </si>
  <si>
    <t>HOSPEDAJE</t>
  </si>
  <si>
    <t>ALQUILER DE CASA PARA EQUIPO DE SUPERVISION</t>
  </si>
  <si>
    <t>MES</t>
  </si>
  <si>
    <t>S. / MES</t>
  </si>
  <si>
    <t xml:space="preserve">RESUMEN </t>
  </si>
  <si>
    <t>SEGUROS</t>
  </si>
  <si>
    <t>Tasa Salud:</t>
  </si>
  <si>
    <t>Tasa Pensión:</t>
  </si>
  <si>
    <t>Período (Meses)   :</t>
  </si>
  <si>
    <t>Monto Aplicable:</t>
  </si>
  <si>
    <t>COSTO FINANCIERO (S/.)</t>
  </si>
  <si>
    <t>Tasa:</t>
  </si>
  <si>
    <t>Período (Meses)    :</t>
  </si>
  <si>
    <t>SUB TOTAL (S/.)</t>
  </si>
  <si>
    <t xml:space="preserve">Costo por emisión de Póliza </t>
  </si>
  <si>
    <t xml:space="preserve">Del Sub-Total </t>
  </si>
  <si>
    <t>SUBTOTAL DE GASTOS POR SEGUROS (S/.)</t>
  </si>
  <si>
    <t>A.- SEGURO COMPLEMENTARIO DE TRABAJO DE RIESGO</t>
  </si>
  <si>
    <t>B.- VIDA LEY</t>
  </si>
  <si>
    <t>DESCRIPCION</t>
  </si>
  <si>
    <t xml:space="preserve">Nº VIAJES </t>
  </si>
  <si>
    <t xml:space="preserve">Jefe Supervisión </t>
  </si>
  <si>
    <t>GASTOS DE OFICINA PRINCIPAL Y MATERIALES</t>
  </si>
  <si>
    <t>Gerente de Obra</t>
  </si>
  <si>
    <t>Asesoría Técnica -Legal</t>
  </si>
  <si>
    <t>Secretaria</t>
  </si>
  <si>
    <t xml:space="preserve">Alquiler de Oficina </t>
  </si>
  <si>
    <t xml:space="preserve">Teléfono </t>
  </si>
  <si>
    <t xml:space="preserve"> TOTAL GASTOS DE OFICINA PRINCIPAL Y MATERIALES</t>
  </si>
  <si>
    <t>P. UNITARIO</t>
  </si>
  <si>
    <t>PACIAL</t>
  </si>
  <si>
    <t>S/. POR DIA</t>
  </si>
  <si>
    <t>GASTOS ADMINISTRATIVOS</t>
  </si>
  <si>
    <t>Gastos de Licitación y Elaboración de Propuesta (Incl. viaje)</t>
  </si>
  <si>
    <t>est</t>
  </si>
  <si>
    <t>Gastos Varios (Fotocopias, etc)</t>
  </si>
  <si>
    <t>TOTAL DE GASTOS ADMINISTRATIVOS</t>
  </si>
  <si>
    <t>CONTROL TÉCNICO Y OTROS</t>
  </si>
  <si>
    <t>glb</t>
  </si>
  <si>
    <t>Nº DIAS</t>
  </si>
  <si>
    <t>%PARTICIP.</t>
  </si>
  <si>
    <t>CANT. DIAS</t>
  </si>
  <si>
    <t>ALIMENTACION / DIA</t>
  </si>
  <si>
    <t>b.4.- ALOJAMIENTO, ALIMENTACION, PASAJES Y SIMILARES</t>
  </si>
  <si>
    <t>VIATICOS, MOVILIZACIÓN Y DESMOVILIZACIÓN DEL PERSONAL FUERA DE LA OBRA</t>
  </si>
  <si>
    <t>COSTO/DIA</t>
  </si>
  <si>
    <t>Ensayos Especiales de Laboratorio (Concreto, agregados, suelos)</t>
  </si>
  <si>
    <t>Ensayos Especiales de Control de Calidad (Soldadura, pintura estructuras metálicas y otros)</t>
  </si>
  <si>
    <t>a.- Utiles de Oficina y Dibujo + copias, reproducciones e impresiones + material fotográfico + material fungible + etc.</t>
  </si>
  <si>
    <t>ANEXO 01</t>
  </si>
  <si>
    <t>DETALLE DE GASTOS GENERALES PARA LA SUPERVISION</t>
  </si>
  <si>
    <r>
      <t xml:space="preserve">d.- Control Técnico y otros (Ensayos laboratorio y control de calidad - </t>
    </r>
    <r>
      <rPr>
        <b/>
        <sz val="18"/>
        <color indexed="8"/>
        <rFont val="Arial Narrow"/>
        <family val="2"/>
      </rPr>
      <t>Ver anexo 01</t>
    </r>
    <r>
      <rPr>
        <sz val="18"/>
        <color indexed="8"/>
        <rFont val="Arial Narrow"/>
        <family val="2"/>
      </rPr>
      <t>)</t>
    </r>
  </si>
  <si>
    <r>
      <t xml:space="preserve">c.- Gastos Administrativos. </t>
    </r>
    <r>
      <rPr>
        <b/>
        <sz val="18"/>
        <color indexed="8"/>
        <rFont val="Arial Narrow"/>
        <family val="2"/>
      </rPr>
      <t>Ver anexo 01</t>
    </r>
  </si>
  <si>
    <t>Sin IGV</t>
  </si>
  <si>
    <t>Identificacion de sintomatologia covi-19 al ingreso a la obra</t>
  </si>
  <si>
    <t>Medidas de protección personal ante el Covid - 19</t>
  </si>
  <si>
    <t xml:space="preserve">ALCOHOL EN GEL </t>
  </si>
  <si>
    <t>Und</t>
  </si>
  <si>
    <t>Litros</t>
  </si>
  <si>
    <t>Cant.</t>
  </si>
  <si>
    <t>N° veces</t>
  </si>
  <si>
    <t>Unidad</t>
  </si>
  <si>
    <r>
      <t xml:space="preserve">Movilidad personal de obra </t>
    </r>
    <r>
      <rPr>
        <sz val="18"/>
        <color indexed="10"/>
        <rFont val="Arial Narrow"/>
        <family val="2"/>
      </rPr>
      <t>(Incluye desinfección diaria, prevención al Covid)</t>
    </r>
  </si>
  <si>
    <t>ALIMENTACION, VIATICOS</t>
  </si>
  <si>
    <t>DURACION DE LA OBRA (dias)</t>
  </si>
  <si>
    <t>Especialista en Instalaciones Eléctricas</t>
  </si>
  <si>
    <t>DETALLE DE GASTOS GENERALES PARA LA SUPERVISION DE RECEPCION Y LIQUIACION</t>
  </si>
  <si>
    <t>ANEXO PARA RECEPCION Y LIQUIDACION</t>
  </si>
  <si>
    <t>ESTRUCTURA DE COSTOS DE LA SUPERVISION (RECEPCION Y LIQUIDACION)</t>
  </si>
  <si>
    <t>Sub-Total 1</t>
  </si>
  <si>
    <t>Sub-Total 2</t>
  </si>
  <si>
    <r>
      <t>1.  SERVICIO DE SUPERVISIÓN DE OBRA</t>
    </r>
    <r>
      <rPr>
        <b/>
        <sz val="20"/>
        <color indexed="10"/>
        <rFont val="Arial Narrow"/>
        <family val="2"/>
      </rPr>
      <t xml:space="preserve"> (</t>
    </r>
    <r>
      <rPr>
        <b/>
        <u/>
        <sz val="20"/>
        <color indexed="10"/>
        <rFont val="Arial Narrow"/>
        <family val="2"/>
      </rPr>
      <t>TARIFAS</t>
    </r>
    <r>
      <rPr>
        <b/>
        <sz val="20"/>
        <color indexed="10"/>
        <rFont val="Arial Narrow"/>
        <family val="2"/>
      </rPr>
      <t>)</t>
    </r>
  </si>
  <si>
    <r>
      <rPr>
        <b/>
        <sz val="20"/>
        <color indexed="8"/>
        <rFont val="Arial Narrow"/>
        <family val="2"/>
      </rPr>
      <t>Tarifa Diaria
S/.</t>
    </r>
    <r>
      <rPr>
        <b/>
        <sz val="11"/>
        <color indexed="8"/>
        <rFont val="Arial Narrow"/>
        <family val="2"/>
      </rPr>
      <t xml:space="preserve">
</t>
    </r>
    <r>
      <rPr>
        <sz val="14"/>
        <color indexed="8"/>
        <rFont val="Arial Narrow"/>
        <family val="2"/>
      </rPr>
      <t>(1 + 2 + 3) =</t>
    </r>
    <r>
      <rPr>
        <b/>
        <sz val="14"/>
        <color indexed="8"/>
        <rFont val="Arial Narrow"/>
        <family val="2"/>
      </rPr>
      <t xml:space="preserve"> </t>
    </r>
    <r>
      <rPr>
        <b/>
        <sz val="20"/>
        <color indexed="8"/>
        <rFont val="Arial Narrow"/>
        <family val="2"/>
      </rPr>
      <t>B</t>
    </r>
  </si>
  <si>
    <t>Utilidad 
S/.
(2)</t>
  </si>
  <si>
    <t>IGV
S/.
(3)</t>
  </si>
  <si>
    <t xml:space="preserve">Acto de recepción de obra, Informe Final y de revisión de la Liquidación </t>
  </si>
  <si>
    <t xml:space="preserve"> a.1.-PERSONAL PROFESIONAL (incluye cargas sociales)</t>
  </si>
  <si>
    <t xml:space="preserve">Acto de recepción de obra, Informe Final y de revisión y tramite de la Liquidación </t>
  </si>
  <si>
    <t>Especialista en Instalaciones mecánico eléctricas y/o electromecánicas</t>
  </si>
  <si>
    <t>Sub-Total</t>
  </si>
  <si>
    <t>Costos relacionados con el acto de recepción de obra, Informe Final y de revisión y tramite de la Liquidación</t>
  </si>
  <si>
    <t>(CALCULADO EN HOJA SIGUIENTE)</t>
  </si>
  <si>
    <t>SALARIO          S/             (mensual)            (0)</t>
  </si>
  <si>
    <t>Precio Unitario 
S/.
(0) / 30 = (1)</t>
  </si>
  <si>
    <t>(mensual) / 30</t>
  </si>
  <si>
    <t>b.- Gastos de Oficina Principal.</t>
  </si>
  <si>
    <t>c.- Gastos Administrativos.</t>
  </si>
  <si>
    <r>
      <t>d.- Control Técnico y otros (Ensayos laboratorio y control de calidad</t>
    </r>
    <r>
      <rPr>
        <sz val="18"/>
        <color indexed="8"/>
        <rFont val="Arial Narrow"/>
        <family val="2"/>
      </rPr>
      <t>)</t>
    </r>
  </si>
  <si>
    <r>
      <t xml:space="preserve">2. SERVICIO DE RECEPCIÓN DE OBRA Y LIQUIDACION </t>
    </r>
    <r>
      <rPr>
        <b/>
        <sz val="20"/>
        <color indexed="10"/>
        <rFont val="Arial Narrow"/>
        <family val="2"/>
      </rPr>
      <t xml:space="preserve"> (</t>
    </r>
    <r>
      <rPr>
        <b/>
        <u/>
        <sz val="20"/>
        <color indexed="10"/>
        <rFont val="Arial Narrow"/>
        <family val="2"/>
      </rPr>
      <t>SUMA ALZADA</t>
    </r>
    <r>
      <rPr>
        <b/>
        <sz val="20"/>
        <color indexed="10"/>
        <rFont val="Arial Narrow"/>
        <family val="2"/>
      </rPr>
      <t>)</t>
    </r>
  </si>
  <si>
    <t>2. SERVICIO DE RECEPCIÓN DE OBRA Y LIQUIDACION  (SUMA ALZADA)</t>
  </si>
  <si>
    <t>b.2.-MATERIALES, UTILES DE OFICINA, GASTOS DE OFICINA PRINCIPAL, GASTOS ADMINISTRATIVOS, CONTROL TECNICO Y OTROS</t>
  </si>
  <si>
    <t>SALDO DE OBRA DE LA IOARR DENOMINADO: “CONSTRUCCIÓN DE CERCO PERIMÉTRICO EN EL CITEFORESTAL PUCALLPA, DISTRITO DE CALLERÍA, PROVINCIA DE CORONEL PORTILLO, DEPARTAMENTO DE UCAYALI UCAYALI - CORONEL PORTILLO - CALLARIA", con código único de inversiones N°2555924</t>
  </si>
  <si>
    <t>MEDIDAS DE SEGURIDAD Y SALUD</t>
  </si>
  <si>
    <t>EXAMEN MEDICO OCUPACIONAL</t>
  </si>
  <si>
    <t>equipo de proteccion personal</t>
  </si>
  <si>
    <t>SEGURIDAD Y SALUD</t>
  </si>
  <si>
    <t>MEDIDAS DE PROTECCIÓN PERSONAL</t>
  </si>
  <si>
    <t>a.- Utiles de Oficina y Dibujo + copias, reproducciones e impresiones y demás material que pudiera necesitar para el cumplimiento de sus funiones.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</si>
</sst>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3" formatCode="_-* #,##0.00_-;\-* #,##0.00_-;_-* &quot;-&quot;??_-;_-@_-"/>
    <numFmt numFmtId="171" formatCode="_ * #,##0.00_ ;_ * \-#,##0.00_ ;_ * &quot;-&quot;??_ ;_ @_ "/>
    <numFmt numFmtId="192" formatCode="_(* #,##0.00_);_(* \(#,##0.00\);_(* &quot;-&quot;??_);_(@_)"/>
    <numFmt numFmtId="193" formatCode="&quot;S/.&quot;\ #,##0.00"/>
    <numFmt numFmtId="194" formatCode="&quot;S/&quot;#,##0.00"/>
    <numFmt numFmtId="195" formatCode="_ [$S/.-280A]\ * #,##0.00_ ;_ [$S/.-280A]\ * \-#,##0.00_ ;_ [$S/.-280A]\ * &quot;-&quot;??_ ;_ @_ "/>
    <numFmt numFmtId="196" formatCode="&quot;S/.&quot;#,##0.00"/>
    <numFmt numFmtId="197" formatCode="_(* #,##0.00_);_(* \(#,##0.00\);_(* &quot;-&quot;_);_(@_)"/>
    <numFmt numFmtId="198" formatCode="_(* #,##0.000000_);_(* \(#,##0.000000\);_(* &quot;-&quot;??_);_(@_)"/>
    <numFmt numFmtId="199" formatCode="_(* #,##0.000_);_(* \(#,##0.000\);_(* &quot;-&quot;??_);_(@_)"/>
    <numFmt numFmtId="204" formatCode="0.00000%"/>
  </numFmts>
  <fonts count="59" x14ac:knownFonts="1">
    <font>
      <sz val="10"/>
      <name val="Arial"/>
    </font>
    <font>
      <b/>
      <sz val="1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10"/>
      <name val="Arial"/>
      <family val="2"/>
    </font>
    <font>
      <sz val="12"/>
      <name val="Arial Narrow"/>
      <family val="2"/>
    </font>
    <font>
      <b/>
      <sz val="18"/>
      <color indexed="8"/>
      <name val="Arial Narrow"/>
      <family val="2"/>
    </font>
    <font>
      <b/>
      <sz val="11"/>
      <color indexed="8"/>
      <name val="Arial Narrow"/>
      <family val="2"/>
    </font>
    <font>
      <b/>
      <sz val="20"/>
      <color indexed="8"/>
      <name val="Arial Narrow"/>
      <family val="2"/>
    </font>
    <font>
      <sz val="14"/>
      <color indexed="8"/>
      <name val="Arial Narrow"/>
      <family val="2"/>
    </font>
    <font>
      <b/>
      <sz val="14"/>
      <color indexed="8"/>
      <name val="Arial Narrow"/>
      <family val="2"/>
    </font>
    <font>
      <b/>
      <sz val="24"/>
      <color indexed="8"/>
      <name val="Arial Narrow"/>
      <family val="2"/>
    </font>
    <font>
      <b/>
      <sz val="18"/>
      <color indexed="8"/>
      <name val="Arial Narrow"/>
      <family val="2"/>
    </font>
    <font>
      <sz val="16"/>
      <color indexed="8"/>
      <name val="Arial Narrow"/>
      <family val="2"/>
    </font>
    <font>
      <b/>
      <sz val="20"/>
      <color indexed="8"/>
      <name val="Arial Narrow"/>
      <family val="2"/>
    </font>
    <font>
      <sz val="18"/>
      <color indexed="8"/>
      <name val="Arial Narrow"/>
      <family val="2"/>
    </font>
    <font>
      <sz val="20"/>
      <name val="Arial Narrow"/>
      <family val="2"/>
    </font>
    <font>
      <b/>
      <sz val="20"/>
      <name val="Arial Narrow"/>
      <family val="2"/>
    </font>
    <font>
      <i/>
      <sz val="20"/>
      <name val="Arial Narrow"/>
      <family val="2"/>
    </font>
    <font>
      <sz val="2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10"/>
      <name val="Arial"/>
      <family val="2"/>
    </font>
    <font>
      <b/>
      <sz val="20"/>
      <color indexed="10"/>
      <name val="Arial Narrow"/>
      <family val="2"/>
    </font>
    <font>
      <sz val="18"/>
      <color indexed="10"/>
      <name val="Arial Narrow"/>
      <family val="2"/>
    </font>
    <font>
      <b/>
      <u/>
      <sz val="20"/>
      <color indexed="10"/>
      <name val="Arial Narrow"/>
      <family val="2"/>
    </font>
    <font>
      <b/>
      <sz val="20"/>
      <name val="Arial"/>
      <family val="2"/>
    </font>
    <font>
      <b/>
      <sz val="16"/>
      <color theme="1"/>
      <name val="Arial Narrow"/>
      <family val="2"/>
    </font>
    <font>
      <sz val="10"/>
      <color theme="1"/>
      <name val="Arial"/>
      <family val="2"/>
    </font>
    <font>
      <b/>
      <sz val="14"/>
      <color theme="1"/>
      <name val="Arial Narrow"/>
      <family val="2"/>
    </font>
    <font>
      <b/>
      <sz val="24"/>
      <color rgb="FF7030A0"/>
      <name val="Arial Narrow"/>
      <family val="2"/>
    </font>
    <font>
      <sz val="16"/>
      <color theme="1"/>
      <name val="Arial"/>
      <family val="2"/>
    </font>
    <font>
      <sz val="8"/>
      <color rgb="FF222222"/>
      <name val="Verdana"/>
      <family val="2"/>
    </font>
    <font>
      <b/>
      <sz val="12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 Narrow"/>
      <family val="2"/>
    </font>
    <font>
      <b/>
      <sz val="18"/>
      <color theme="1"/>
      <name val="Arial Narrow"/>
      <family val="2"/>
    </font>
    <font>
      <b/>
      <sz val="20"/>
      <color theme="1"/>
      <name val="Arial Narrow"/>
      <family val="2"/>
    </font>
    <font>
      <sz val="14"/>
      <color theme="1"/>
      <name val="Arial Narrow"/>
      <family val="2"/>
    </font>
    <font>
      <sz val="18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Arial"/>
      <family val="2"/>
    </font>
    <font>
      <b/>
      <sz val="18"/>
      <color rgb="FF0070C0"/>
      <name val="Arial Narrow"/>
      <family val="2"/>
    </font>
    <font>
      <b/>
      <sz val="24"/>
      <color rgb="FFFF0000"/>
      <name val="Arial Narrow"/>
      <family val="2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sz val="28"/>
      <color theme="1"/>
      <name val="Arial"/>
      <family val="2"/>
    </font>
    <font>
      <sz val="20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sz val="24"/>
      <color theme="1"/>
      <name val="Arial"/>
      <family val="2"/>
    </font>
    <font>
      <sz val="22"/>
      <color theme="1"/>
      <name val="Arial"/>
      <family val="2"/>
    </font>
    <font>
      <b/>
      <sz val="24"/>
      <color theme="1"/>
      <name val="Arial Narrow"/>
      <family val="2"/>
    </font>
    <font>
      <b/>
      <sz val="2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5EAFF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51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192" fontId="4" fillId="0" borderId="0" applyFont="0" applyFill="0" applyBorder="0" applyAlignment="0" applyProtection="0"/>
    <xf numFmtId="41" fontId="20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83">
    <xf numFmtId="0" fontId="0" fillId="0" borderId="0" xfId="0"/>
    <xf numFmtId="0" fontId="29" fillId="2" borderId="0" xfId="0" applyFont="1" applyFill="1" applyAlignment="1">
      <alignment horizontal="center" vertical="center"/>
    </xf>
    <xf numFmtId="0" fontId="30" fillId="0" borderId="0" xfId="0" applyFont="1" applyAlignment="1">
      <alignment vertical="center"/>
    </xf>
    <xf numFmtId="0" fontId="31" fillId="2" borderId="0" xfId="0" applyFont="1" applyFill="1" applyBorder="1" applyAlignment="1">
      <alignment horizontal="center" vertical="center"/>
    </xf>
    <xf numFmtId="0" fontId="32" fillId="2" borderId="0" xfId="0" applyFont="1" applyFill="1" applyBorder="1" applyAlignment="1">
      <alignment vertical="center" wrapText="1"/>
    </xf>
    <xf numFmtId="0" fontId="31" fillId="2" borderId="0" xfId="0" applyFont="1" applyFill="1" applyBorder="1" applyAlignment="1">
      <alignment horizontal="center" vertical="center" wrapText="1"/>
    </xf>
    <xf numFmtId="3" fontId="33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30" fillId="2" borderId="0" xfId="0" applyFont="1" applyFill="1" applyAlignment="1">
      <alignment vertical="center"/>
    </xf>
    <xf numFmtId="0" fontId="34" fillId="0" borderId="0" xfId="0" applyFont="1"/>
    <xf numFmtId="0" fontId="35" fillId="3" borderId="1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 wrapText="1"/>
    </xf>
    <xf numFmtId="3" fontId="30" fillId="0" borderId="0" xfId="0" applyNumberFormat="1" applyFont="1" applyAlignment="1">
      <alignment vertical="center"/>
    </xf>
    <xf numFmtId="0" fontId="3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3" fontId="38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3" fontId="29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0" fontId="37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3" fontId="39" fillId="0" borderId="0" xfId="2" applyNumberFormat="1" applyFont="1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40" fillId="2" borderId="0" xfId="0" applyFont="1" applyFill="1" applyBorder="1" applyAlignment="1">
      <alignment horizontal="center" vertical="center" wrapText="1"/>
    </xf>
    <xf numFmtId="3" fontId="41" fillId="4" borderId="1" xfId="0" applyNumberFormat="1" applyFont="1" applyFill="1" applyBorder="1" applyAlignment="1">
      <alignment horizontal="center" vertical="center" wrapText="1"/>
    </xf>
    <xf numFmtId="0" fontId="42" fillId="0" borderId="3" xfId="0" applyFont="1" applyFill="1" applyBorder="1" applyAlignment="1">
      <alignment horizontal="left" vertical="center"/>
    </xf>
    <xf numFmtId="0" fontId="29" fillId="0" borderId="4" xfId="0" applyFont="1" applyFill="1" applyBorder="1" applyAlignment="1">
      <alignment horizontal="center" vertical="center"/>
    </xf>
    <xf numFmtId="3" fontId="41" fillId="0" borderId="4" xfId="0" applyNumberFormat="1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5" borderId="5" xfId="0" applyFont="1" applyFill="1" applyBorder="1" applyAlignment="1">
      <alignment horizontal="left" vertical="center"/>
    </xf>
    <xf numFmtId="0" fontId="41" fillId="5" borderId="1" xfId="0" applyFont="1" applyFill="1" applyBorder="1" applyAlignment="1">
      <alignment horizontal="left" vertical="center"/>
    </xf>
    <xf numFmtId="0" fontId="43" fillId="5" borderId="1" xfId="0" applyFont="1" applyFill="1" applyBorder="1" applyAlignment="1">
      <alignment horizontal="right" vertical="center" wrapText="1"/>
    </xf>
    <xf numFmtId="4" fontId="31" fillId="5" borderId="1" xfId="0" applyNumberFormat="1" applyFont="1" applyFill="1" applyBorder="1" applyAlignment="1">
      <alignment horizontal="center" vertical="center" wrapText="1"/>
    </xf>
    <xf numFmtId="4" fontId="31" fillId="2" borderId="0" xfId="0" applyNumberFormat="1" applyFont="1" applyFill="1" applyBorder="1" applyAlignment="1">
      <alignment horizontal="center" vertical="center" wrapText="1"/>
    </xf>
    <xf numFmtId="4" fontId="41" fillId="6" borderId="5" xfId="0" applyNumberFormat="1" applyFont="1" applyFill="1" applyBorder="1" applyAlignment="1">
      <alignment horizontal="left" vertical="center"/>
    </xf>
    <xf numFmtId="4" fontId="44" fillId="6" borderId="1" xfId="0" applyNumberFormat="1" applyFont="1" applyFill="1" applyBorder="1" applyAlignment="1">
      <alignment horizontal="center" vertical="center"/>
    </xf>
    <xf numFmtId="4" fontId="42" fillId="6" borderId="1" xfId="0" applyNumberFormat="1" applyFont="1" applyFill="1" applyBorder="1" applyAlignment="1">
      <alignment horizontal="center" vertical="center"/>
    </xf>
    <xf numFmtId="3" fontId="42" fillId="6" borderId="1" xfId="0" applyNumberFormat="1" applyFont="1" applyFill="1" applyBorder="1" applyAlignment="1">
      <alignment horizontal="center" vertical="center"/>
    </xf>
    <xf numFmtId="4" fontId="43" fillId="6" borderId="1" xfId="0" applyNumberFormat="1" applyFont="1" applyFill="1" applyBorder="1" applyAlignment="1">
      <alignment horizontal="right" vertical="center"/>
    </xf>
    <xf numFmtId="4" fontId="45" fillId="6" borderId="1" xfId="0" applyNumberFormat="1" applyFont="1" applyFill="1" applyBorder="1" applyAlignment="1">
      <alignment vertical="center"/>
    </xf>
    <xf numFmtId="4" fontId="45" fillId="2" borderId="0" xfId="0" applyNumberFormat="1" applyFont="1" applyFill="1" applyBorder="1" applyAlignment="1">
      <alignment vertical="center"/>
    </xf>
    <xf numFmtId="4" fontId="41" fillId="2" borderId="5" xfId="0" applyNumberFormat="1" applyFont="1" applyFill="1" applyBorder="1" applyAlignment="1">
      <alignment vertical="center"/>
    </xf>
    <xf numFmtId="4" fontId="44" fillId="2" borderId="1" xfId="0" applyNumberFormat="1" applyFont="1" applyFill="1" applyBorder="1" applyAlignment="1">
      <alignment horizontal="center" vertical="center"/>
    </xf>
    <xf numFmtId="9" fontId="42" fillId="2" borderId="1" xfId="4" applyFont="1" applyFill="1" applyBorder="1" applyAlignment="1">
      <alignment horizontal="center" vertical="center"/>
    </xf>
    <xf numFmtId="3" fontId="42" fillId="2" borderId="1" xfId="0" applyNumberFormat="1" applyFont="1" applyFill="1" applyBorder="1" applyAlignment="1">
      <alignment horizontal="center" vertical="center"/>
    </xf>
    <xf numFmtId="193" fontId="16" fillId="2" borderId="1" xfId="0" applyNumberFormat="1" applyFont="1" applyFill="1" applyBorder="1" applyAlignment="1">
      <alignment horizontal="right" vertical="center" indent="1"/>
    </xf>
    <xf numFmtId="0" fontId="39" fillId="0" borderId="0" xfId="0" applyFont="1" applyAlignment="1">
      <alignment vertical="center"/>
    </xf>
    <xf numFmtId="2" fontId="41" fillId="2" borderId="5" xfId="0" applyNumberFormat="1" applyFont="1" applyFill="1" applyBorder="1" applyAlignment="1">
      <alignment horizontal="left" vertical="center"/>
    </xf>
    <xf numFmtId="4" fontId="41" fillId="5" borderId="5" xfId="0" applyNumberFormat="1" applyFont="1" applyFill="1" applyBorder="1" applyAlignment="1">
      <alignment vertical="center"/>
    </xf>
    <xf numFmtId="0" fontId="44" fillId="5" borderId="1" xfId="0" applyFont="1" applyFill="1" applyBorder="1" applyAlignment="1">
      <alignment vertical="center"/>
    </xf>
    <xf numFmtId="3" fontId="42" fillId="5" borderId="1" xfId="0" applyNumberFormat="1" applyFont="1" applyFill="1" applyBorder="1" applyAlignment="1">
      <alignment horizontal="center" vertical="center"/>
    </xf>
    <xf numFmtId="193" fontId="16" fillId="5" borderId="1" xfId="0" applyNumberFormat="1" applyFont="1" applyFill="1" applyBorder="1" applyAlignment="1">
      <alignment horizontal="right" vertical="center" indent="1"/>
    </xf>
    <xf numFmtId="4" fontId="16" fillId="5" borderId="1" xfId="0" applyNumberFormat="1" applyFont="1" applyFill="1" applyBorder="1" applyAlignment="1">
      <alignment horizontal="right" vertical="center" wrapText="1" indent="1"/>
    </xf>
    <xf numFmtId="0" fontId="46" fillId="0" borderId="0" xfId="0" applyFont="1" applyAlignment="1">
      <alignment vertical="center"/>
    </xf>
    <xf numFmtId="193" fontId="16" fillId="6" borderId="1" xfId="0" applyNumberFormat="1" applyFont="1" applyFill="1" applyBorder="1" applyAlignment="1">
      <alignment horizontal="right" vertical="center" indent="1"/>
    </xf>
    <xf numFmtId="4" fontId="18" fillId="6" borderId="1" xfId="0" applyNumberFormat="1" applyFont="1" applyFill="1" applyBorder="1" applyAlignment="1">
      <alignment horizontal="right" vertical="center" indent="1"/>
    </xf>
    <xf numFmtId="4" fontId="30" fillId="2" borderId="0" xfId="0" applyNumberFormat="1" applyFont="1" applyFill="1" applyAlignment="1">
      <alignment vertical="center"/>
    </xf>
    <xf numFmtId="4" fontId="44" fillId="2" borderId="5" xfId="0" applyNumberFormat="1" applyFont="1" applyFill="1" applyBorder="1" applyAlignment="1">
      <alignment horizontal="left" vertical="center"/>
    </xf>
    <xf numFmtId="4" fontId="40" fillId="2" borderId="0" xfId="0" applyNumberFormat="1" applyFont="1" applyFill="1" applyBorder="1" applyAlignment="1">
      <alignment vertical="center"/>
    </xf>
    <xf numFmtId="4" fontId="41" fillId="6" borderId="5" xfId="0" applyNumberFormat="1" applyFont="1" applyFill="1" applyBorder="1" applyAlignment="1">
      <alignment horizontal="left" vertical="center" wrapText="1"/>
    </xf>
    <xf numFmtId="4" fontId="44" fillId="2" borderId="5" xfId="0" applyNumberFormat="1" applyFont="1" applyFill="1" applyBorder="1" applyAlignment="1">
      <alignment horizontal="left" vertical="center" wrapText="1"/>
    </xf>
    <xf numFmtId="193" fontId="16" fillId="7" borderId="1" xfId="0" applyNumberFormat="1" applyFont="1" applyFill="1" applyBorder="1" applyAlignment="1">
      <alignment horizontal="right" vertical="center" indent="1"/>
    </xf>
    <xf numFmtId="4" fontId="44" fillId="5" borderId="1" xfId="0" applyNumberFormat="1" applyFont="1" applyFill="1" applyBorder="1" applyAlignment="1">
      <alignment horizontal="center" vertical="center"/>
    </xf>
    <xf numFmtId="4" fontId="47" fillId="2" borderId="6" xfId="0" applyNumberFormat="1" applyFont="1" applyFill="1" applyBorder="1" applyAlignment="1">
      <alignment horizontal="left" vertical="center"/>
    </xf>
    <xf numFmtId="4" fontId="44" fillId="2" borderId="6" xfId="0" applyNumberFormat="1" applyFont="1" applyFill="1" applyBorder="1" applyAlignment="1">
      <alignment horizontal="center" vertical="center"/>
    </xf>
    <xf numFmtId="3" fontId="42" fillId="2" borderId="6" xfId="0" applyNumberFormat="1" applyFont="1" applyFill="1" applyBorder="1" applyAlignment="1">
      <alignment horizontal="center" vertical="center"/>
    </xf>
    <xf numFmtId="193" fontId="16" fillId="2" borderId="6" xfId="0" applyNumberFormat="1" applyFont="1" applyFill="1" applyBorder="1" applyAlignment="1">
      <alignment horizontal="right" vertical="center" indent="1"/>
    </xf>
    <xf numFmtId="193" fontId="16" fillId="0" borderId="6" xfId="0" applyNumberFormat="1" applyFont="1" applyFill="1" applyBorder="1" applyAlignment="1">
      <alignment horizontal="right" vertical="center" indent="1"/>
    </xf>
    <xf numFmtId="4" fontId="44" fillId="0" borderId="0" xfId="0" applyNumberFormat="1" applyFont="1" applyFill="1" applyBorder="1" applyAlignment="1">
      <alignment horizontal="left" vertical="center" wrapText="1"/>
    </xf>
    <xf numFmtId="4" fontId="44" fillId="0" borderId="0" xfId="0" applyNumberFormat="1" applyFont="1" applyFill="1" applyBorder="1" applyAlignment="1">
      <alignment horizontal="center" vertical="center"/>
    </xf>
    <xf numFmtId="3" fontId="42" fillId="0" borderId="0" xfId="0" applyNumberFormat="1" applyFont="1" applyFill="1" applyBorder="1" applyAlignment="1">
      <alignment horizontal="center" vertical="center"/>
    </xf>
    <xf numFmtId="193" fontId="16" fillId="0" borderId="0" xfId="0" applyNumberFormat="1" applyFont="1" applyFill="1" applyBorder="1" applyAlignment="1">
      <alignment horizontal="right" vertical="center" indent="1"/>
    </xf>
    <xf numFmtId="4" fontId="16" fillId="0" borderId="7" xfId="0" applyNumberFormat="1" applyFont="1" applyFill="1" applyBorder="1" applyAlignment="1">
      <alignment horizontal="right" vertical="center" indent="1"/>
    </xf>
    <xf numFmtId="193" fontId="17" fillId="0" borderId="7" xfId="0" applyNumberFormat="1" applyFont="1" applyFill="1" applyBorder="1" applyAlignment="1">
      <alignment horizontal="right" vertical="center" indent="1"/>
    </xf>
    <xf numFmtId="4" fontId="42" fillId="0" borderId="4" xfId="0" applyNumberFormat="1" applyFont="1" applyFill="1" applyBorder="1" applyAlignment="1">
      <alignment horizontal="right" vertical="center" indent="1"/>
    </xf>
    <xf numFmtId="4" fontId="42" fillId="0" borderId="8" xfId="0" applyNumberFormat="1" applyFont="1" applyFill="1" applyBorder="1" applyAlignment="1">
      <alignment vertical="center"/>
    </xf>
    <xf numFmtId="4" fontId="44" fillId="0" borderId="4" xfId="0" applyNumberFormat="1" applyFont="1" applyFill="1" applyBorder="1" applyAlignment="1">
      <alignment horizontal="center" vertical="center"/>
    </xf>
    <xf numFmtId="3" fontId="42" fillId="0" borderId="4" xfId="0" applyNumberFormat="1" applyFont="1" applyFill="1" applyBorder="1" applyAlignment="1">
      <alignment horizontal="center" vertical="center"/>
    </xf>
    <xf numFmtId="193" fontId="16" fillId="0" borderId="4" xfId="0" applyNumberFormat="1" applyFont="1" applyFill="1" applyBorder="1" applyAlignment="1">
      <alignment horizontal="right" vertical="center" indent="1"/>
    </xf>
    <xf numFmtId="4" fontId="16" fillId="0" borderId="4" xfId="0" applyNumberFormat="1" applyFont="1" applyFill="1" applyBorder="1" applyAlignment="1">
      <alignment horizontal="right" vertical="center" wrapText="1" indent="1"/>
    </xf>
    <xf numFmtId="0" fontId="46" fillId="0" borderId="0" xfId="0" applyFont="1" applyFill="1" applyAlignment="1">
      <alignment vertical="center"/>
    </xf>
    <xf numFmtId="4" fontId="31" fillId="0" borderId="0" xfId="0" applyNumberFormat="1" applyFont="1" applyFill="1" applyBorder="1" applyAlignment="1">
      <alignment horizontal="center" vertical="center" wrapText="1"/>
    </xf>
    <xf numFmtId="4" fontId="44" fillId="0" borderId="6" xfId="0" applyNumberFormat="1" applyFont="1" applyFill="1" applyBorder="1" applyAlignment="1">
      <alignment horizontal="center" vertical="center"/>
    </xf>
    <xf numFmtId="3" fontId="42" fillId="0" borderId="6" xfId="0" applyNumberFormat="1" applyFont="1" applyFill="1" applyBorder="1" applyAlignment="1">
      <alignment horizontal="center" vertical="center"/>
    </xf>
    <xf numFmtId="4" fontId="16" fillId="0" borderId="6" xfId="0" applyNumberFormat="1" applyFont="1" applyFill="1" applyBorder="1" applyAlignment="1">
      <alignment horizontal="right" vertical="center" indent="1"/>
    </xf>
    <xf numFmtId="10" fontId="48" fillId="2" borderId="0" xfId="4" applyNumberFormat="1" applyFont="1" applyFill="1" applyBorder="1" applyAlignment="1">
      <alignment horizontal="center" vertical="center"/>
    </xf>
    <xf numFmtId="4" fontId="16" fillId="0" borderId="0" xfId="0" applyNumberFormat="1" applyFont="1" applyFill="1" applyBorder="1" applyAlignment="1">
      <alignment horizontal="right" vertical="center" indent="1"/>
    </xf>
    <xf numFmtId="4" fontId="19" fillId="0" borderId="0" xfId="0" applyNumberFormat="1" applyFont="1" applyFill="1" applyBorder="1" applyAlignment="1">
      <alignment horizontal="right" vertical="center" wrapText="1"/>
    </xf>
    <xf numFmtId="194" fontId="49" fillId="0" borderId="0" xfId="0" applyNumberFormat="1" applyFont="1" applyFill="1" applyBorder="1" applyAlignment="1">
      <alignment horizontal="right" vertical="center" wrapText="1"/>
    </xf>
    <xf numFmtId="195" fontId="50" fillId="0" borderId="9" xfId="2" applyNumberFormat="1" applyFont="1" applyBorder="1" applyAlignment="1">
      <alignment vertical="center"/>
    </xf>
    <xf numFmtId="0" fontId="51" fillId="0" borderId="0" xfId="0" applyFont="1" applyAlignment="1">
      <alignment vertical="center"/>
    </xf>
    <xf numFmtId="4" fontId="41" fillId="2" borderId="0" xfId="0" applyNumberFormat="1" applyFont="1" applyFill="1" applyBorder="1" applyAlignment="1">
      <alignment vertical="center"/>
    </xf>
    <xf numFmtId="9" fontId="48" fillId="2" borderId="0" xfId="4" applyFont="1" applyFill="1" applyBorder="1" applyAlignment="1">
      <alignment horizontal="left" vertical="center"/>
    </xf>
    <xf numFmtId="196" fontId="30" fillId="0" borderId="0" xfId="0" applyNumberFormat="1" applyFont="1" applyAlignment="1">
      <alignment vertical="center"/>
    </xf>
    <xf numFmtId="9" fontId="0" fillId="0" borderId="0" xfId="0" applyNumberFormat="1"/>
    <xf numFmtId="4" fontId="0" fillId="0" borderId="0" xfId="0" applyNumberFormat="1"/>
    <xf numFmtId="0" fontId="0" fillId="0" borderId="1" xfId="0" applyBorder="1"/>
    <xf numFmtId="0" fontId="4" fillId="0" borderId="1" xfId="0" applyFont="1" applyBorder="1"/>
    <xf numFmtId="0" fontId="22" fillId="0" borderId="10" xfId="1" applyFont="1" applyFill="1" applyBorder="1" applyAlignment="1" applyProtection="1">
      <alignment horizontal="left"/>
    </xf>
    <xf numFmtId="0" fontId="22" fillId="0" borderId="0" xfId="1" applyFont="1" applyFill="1" applyBorder="1" applyProtection="1"/>
    <xf numFmtId="0" fontId="22" fillId="0" borderId="0" xfId="1" applyFont="1" applyFill="1" applyBorder="1"/>
    <xf numFmtId="0" fontId="22" fillId="0" borderId="11" xfId="1" applyFont="1" applyFill="1" applyBorder="1"/>
    <xf numFmtId="0" fontId="22" fillId="0" borderId="10" xfId="1" applyFont="1" applyFill="1" applyBorder="1"/>
    <xf numFmtId="10" fontId="22" fillId="0" borderId="0" xfId="4" applyNumberFormat="1" applyFont="1" applyFill="1" applyBorder="1" applyProtection="1"/>
    <xf numFmtId="4" fontId="22" fillId="0" borderId="0" xfId="1" applyNumberFormat="1" applyFont="1" applyFill="1" applyBorder="1"/>
    <xf numFmtId="41" fontId="22" fillId="0" borderId="0" xfId="3" applyFont="1" applyFill="1" applyBorder="1" applyProtection="1"/>
    <xf numFmtId="197" fontId="22" fillId="0" borderId="0" xfId="3" applyNumberFormat="1" applyFont="1" applyFill="1" applyBorder="1"/>
    <xf numFmtId="0" fontId="21" fillId="0" borderId="10" xfId="1" applyFont="1" applyFill="1" applyBorder="1"/>
    <xf numFmtId="0" fontId="23" fillId="0" borderId="0" xfId="1" applyFont="1" applyFill="1" applyBorder="1"/>
    <xf numFmtId="0" fontId="21" fillId="0" borderId="0" xfId="1" applyFont="1" applyFill="1" applyBorder="1" applyAlignment="1">
      <alignment horizontal="left"/>
    </xf>
    <xf numFmtId="0" fontId="22" fillId="0" borderId="0" xfId="1" applyFont="1" applyFill="1" applyBorder="1" applyAlignment="1">
      <alignment horizontal="right"/>
    </xf>
    <xf numFmtId="39" fontId="22" fillId="0" borderId="0" xfId="1" applyNumberFormat="1" applyFont="1" applyFill="1" applyBorder="1" applyProtection="1"/>
    <xf numFmtId="0" fontId="21" fillId="8" borderId="3" xfId="1" applyFont="1" applyFill="1" applyBorder="1"/>
    <xf numFmtId="0" fontId="22" fillId="8" borderId="4" xfId="1" applyFont="1" applyFill="1" applyBorder="1"/>
    <xf numFmtId="0" fontId="21" fillId="8" borderId="4" xfId="1" applyFont="1" applyFill="1" applyBorder="1"/>
    <xf numFmtId="0" fontId="22" fillId="8" borderId="3" xfId="1" applyFont="1" applyFill="1" applyBorder="1" applyAlignment="1">
      <alignment vertical="center"/>
    </xf>
    <xf numFmtId="0" fontId="22" fillId="8" borderId="4" xfId="1" applyFont="1" applyFill="1" applyBorder="1" applyAlignment="1">
      <alignment vertical="center"/>
    </xf>
    <xf numFmtId="0" fontId="21" fillId="8" borderId="4" xfId="1" applyFont="1" applyFill="1" applyBorder="1" applyAlignment="1">
      <alignment horizontal="right" vertical="center"/>
    </xf>
    <xf numFmtId="39" fontId="21" fillId="8" borderId="12" xfId="1" applyNumberFormat="1" applyFont="1" applyFill="1" applyBorder="1" applyAlignment="1" applyProtection="1">
      <alignment vertical="center"/>
    </xf>
    <xf numFmtId="9" fontId="22" fillId="0" borderId="0" xfId="4" applyFont="1" applyFill="1" applyBorder="1"/>
    <xf numFmtId="0" fontId="22" fillId="0" borderId="0" xfId="0" applyFont="1" applyBorder="1"/>
    <xf numFmtId="192" fontId="22" fillId="0" borderId="11" xfId="2" applyFont="1" applyFill="1" applyBorder="1"/>
    <xf numFmtId="0" fontId="21" fillId="8" borderId="4" xfId="1" applyFont="1" applyFill="1" applyBorder="1" applyAlignment="1">
      <alignment horizontal="right" vertical="center" indent="1"/>
    </xf>
    <xf numFmtId="0" fontId="21" fillId="0" borderId="0" xfId="0" applyNumberFormat="1" applyFont="1" applyFill="1" applyBorder="1" applyAlignment="1" applyProtection="1">
      <alignment vertical="center"/>
    </xf>
    <xf numFmtId="4" fontId="45" fillId="2" borderId="0" xfId="0" applyNumberFormat="1" applyFont="1" applyFill="1" applyBorder="1" applyAlignment="1">
      <alignment horizontal="center" vertical="center"/>
    </xf>
    <xf numFmtId="4" fontId="0" fillId="0" borderId="1" xfId="0" applyNumberFormat="1" applyBorder="1"/>
    <xf numFmtId="9" fontId="0" fillId="0" borderId="1" xfId="0" applyNumberFormat="1" applyBorder="1"/>
    <xf numFmtId="4" fontId="4" fillId="0" borderId="1" xfId="0" applyNumberFormat="1" applyFont="1" applyBorder="1"/>
    <xf numFmtId="0" fontId="0" fillId="0" borderId="13" xfId="0" applyBorder="1"/>
    <xf numFmtId="0" fontId="23" fillId="0" borderId="0" xfId="1" applyFont="1"/>
    <xf numFmtId="0" fontId="23" fillId="0" borderId="0" xfId="1" applyFont="1" applyAlignment="1">
      <alignment horizontal="center"/>
    </xf>
    <xf numFmtId="0" fontId="21" fillId="0" borderId="0" xfId="1" applyFont="1"/>
    <xf numFmtId="192" fontId="21" fillId="0" borderId="0" xfId="2" applyFont="1"/>
    <xf numFmtId="4" fontId="23" fillId="0" borderId="0" xfId="1" applyNumberFormat="1" applyFont="1" applyAlignment="1">
      <alignment horizontal="center"/>
    </xf>
    <xf numFmtId="0" fontId="23" fillId="0" borderId="10" xfId="1" applyFont="1" applyBorder="1"/>
    <xf numFmtId="0" fontId="23" fillId="0" borderId="0" xfId="1" applyFont="1" applyBorder="1"/>
    <xf numFmtId="0" fontId="23" fillId="0" borderId="0" xfId="1" applyFont="1" applyBorder="1" applyAlignment="1">
      <alignment horizontal="center"/>
    </xf>
    <xf numFmtId="39" fontId="21" fillId="8" borderId="4" xfId="1" applyNumberFormat="1" applyFont="1" applyFill="1" applyBorder="1" applyProtection="1"/>
    <xf numFmtId="39" fontId="21" fillId="0" borderId="0" xfId="1" applyNumberFormat="1" applyFont="1" applyFill="1" applyBorder="1" applyProtection="1"/>
    <xf numFmtId="39" fontId="21" fillId="8" borderId="4" xfId="1" applyNumberFormat="1" applyFont="1" applyFill="1" applyBorder="1" applyAlignment="1" applyProtection="1">
      <alignment vertical="center"/>
    </xf>
    <xf numFmtId="0" fontId="0" fillId="0" borderId="0" xfId="0" applyFill="1" applyBorder="1"/>
    <xf numFmtId="0" fontId="23" fillId="0" borderId="0" xfId="1" applyFont="1" applyFill="1" applyBorder="1" applyAlignment="1">
      <alignment horizontal="center"/>
    </xf>
    <xf numFmtId="0" fontId="21" fillId="8" borderId="4" xfId="1" applyFont="1" applyFill="1" applyBorder="1" applyAlignment="1">
      <alignment vertical="center"/>
    </xf>
    <xf numFmtId="0" fontId="22" fillId="8" borderId="4" xfId="1" applyFont="1" applyFill="1" applyBorder="1" applyAlignment="1">
      <alignment horizontal="center" vertical="center"/>
    </xf>
    <xf numFmtId="192" fontId="22" fillId="8" borderId="4" xfId="2" applyNumberFormat="1" applyFont="1" applyFill="1" applyBorder="1" applyAlignment="1">
      <alignment horizontal="center" vertical="center"/>
    </xf>
    <xf numFmtId="192" fontId="22" fillId="8" borderId="4" xfId="2" applyFont="1" applyFill="1" applyBorder="1" applyAlignment="1">
      <alignment vertical="center"/>
    </xf>
    <xf numFmtId="192" fontId="22" fillId="8" borderId="12" xfId="2" applyFont="1" applyFill="1" applyBorder="1" applyAlignment="1">
      <alignment vertical="center"/>
    </xf>
    <xf numFmtId="0" fontId="22" fillId="0" borderId="14" xfId="1" applyFont="1" applyFill="1" applyBorder="1" applyAlignment="1">
      <alignment vertical="center"/>
    </xf>
    <xf numFmtId="0" fontId="22" fillId="0" borderId="15" xfId="1" applyFont="1" applyFill="1" applyBorder="1" applyAlignment="1">
      <alignment horizontal="center" vertical="center"/>
    </xf>
    <xf numFmtId="192" fontId="22" fillId="0" borderId="16" xfId="2" applyFont="1" applyFill="1" applyBorder="1" applyAlignment="1">
      <alignment vertical="center"/>
    </xf>
    <xf numFmtId="192" fontId="22" fillId="9" borderId="15" xfId="2" applyFont="1" applyFill="1" applyBorder="1" applyAlignment="1">
      <alignment vertical="center"/>
    </xf>
    <xf numFmtId="192" fontId="22" fillId="0" borderId="15" xfId="2" applyFont="1" applyFill="1" applyBorder="1" applyAlignment="1">
      <alignment vertical="center"/>
    </xf>
    <xf numFmtId="0" fontId="22" fillId="0" borderId="17" xfId="1" applyFont="1" applyFill="1" applyBorder="1" applyAlignment="1">
      <alignment vertical="center"/>
    </xf>
    <xf numFmtId="0" fontId="22" fillId="0" borderId="18" xfId="1" applyFont="1" applyFill="1" applyBorder="1" applyAlignment="1">
      <alignment horizontal="center" vertical="center"/>
    </xf>
    <xf numFmtId="192" fontId="22" fillId="0" borderId="18" xfId="2" applyFont="1" applyFill="1" applyBorder="1" applyAlignment="1">
      <alignment vertical="center"/>
    </xf>
    <xf numFmtId="0" fontId="22" fillId="0" borderId="16" xfId="1" applyFont="1" applyFill="1" applyBorder="1" applyAlignment="1">
      <alignment vertical="center"/>
    </xf>
    <xf numFmtId="0" fontId="22" fillId="0" borderId="19" xfId="1" applyFont="1" applyFill="1" applyBorder="1" applyAlignment="1">
      <alignment horizontal="center" vertical="center"/>
    </xf>
    <xf numFmtId="192" fontId="22" fillId="0" borderId="19" xfId="2" applyFont="1" applyFill="1" applyBorder="1" applyAlignment="1">
      <alignment vertical="center"/>
    </xf>
    <xf numFmtId="0" fontId="22" fillId="0" borderId="20" xfId="1" applyFont="1" applyFill="1" applyBorder="1" applyAlignment="1">
      <alignment vertical="center"/>
    </xf>
    <xf numFmtId="0" fontId="22" fillId="0" borderId="21" xfId="1" applyFont="1" applyFill="1" applyBorder="1" applyAlignment="1">
      <alignment horizontal="center" vertical="center"/>
    </xf>
    <xf numFmtId="195" fontId="21" fillId="8" borderId="12" xfId="2" applyNumberFormat="1" applyFont="1" applyFill="1" applyBorder="1" applyAlignment="1">
      <alignment vertical="center"/>
    </xf>
    <xf numFmtId="0" fontId="22" fillId="0" borderId="17" xfId="1" applyFont="1" applyBorder="1" applyAlignment="1">
      <alignment vertical="center"/>
    </xf>
    <xf numFmtId="0" fontId="22" fillId="0" borderId="17" xfId="1" applyFont="1" applyBorder="1" applyAlignment="1">
      <alignment horizontal="center" vertical="center"/>
    </xf>
    <xf numFmtId="198" fontId="22" fillId="0" borderId="17" xfId="2" applyNumberFormat="1" applyFont="1" applyBorder="1" applyAlignment="1">
      <alignment horizontal="center" vertical="center"/>
    </xf>
    <xf numFmtId="192" fontId="22" fillId="0" borderId="16" xfId="2" applyFont="1" applyBorder="1" applyAlignment="1">
      <alignment vertical="center"/>
    </xf>
    <xf numFmtId="192" fontId="22" fillId="9" borderId="16" xfId="2" applyFont="1" applyFill="1" applyBorder="1" applyAlignment="1">
      <alignment vertical="center"/>
    </xf>
    <xf numFmtId="0" fontId="22" fillId="0" borderId="20" xfId="1" applyFont="1" applyBorder="1" applyAlignment="1">
      <alignment vertical="center"/>
    </xf>
    <xf numFmtId="0" fontId="22" fillId="0" borderId="16" xfId="1" applyFont="1" applyBorder="1" applyAlignment="1">
      <alignment horizontal="center" vertical="center"/>
    </xf>
    <xf numFmtId="198" fontId="22" fillId="0" borderId="16" xfId="2" applyNumberFormat="1" applyFont="1" applyBorder="1" applyAlignment="1">
      <alignment horizontal="center" vertical="center"/>
    </xf>
    <xf numFmtId="198" fontId="22" fillId="8" borderId="4" xfId="2" applyNumberFormat="1" applyFont="1" applyFill="1" applyBorder="1" applyAlignment="1">
      <alignment horizontal="center" vertical="center"/>
    </xf>
    <xf numFmtId="0" fontId="21" fillId="8" borderId="3" xfId="1" applyFont="1" applyFill="1" applyBorder="1" applyAlignment="1">
      <alignment vertical="center"/>
    </xf>
    <xf numFmtId="0" fontId="21" fillId="8" borderId="12" xfId="1" applyFont="1" applyFill="1" applyBorder="1" applyAlignment="1">
      <alignment vertical="center"/>
    </xf>
    <xf numFmtId="0" fontId="22" fillId="0" borderId="17" xfId="1" applyFont="1" applyFill="1" applyBorder="1" applyAlignment="1">
      <alignment horizontal="center" vertical="center"/>
    </xf>
    <xf numFmtId="192" fontId="22" fillId="0" borderId="17" xfId="2" applyNumberFormat="1" applyFont="1" applyFill="1" applyBorder="1" applyAlignment="1">
      <alignment horizontal="center" vertical="center"/>
    </xf>
    <xf numFmtId="192" fontId="22" fillId="0" borderId="17" xfId="2" applyFont="1" applyFill="1" applyBorder="1" applyAlignment="1">
      <alignment vertical="center"/>
    </xf>
    <xf numFmtId="192" fontId="22" fillId="9" borderId="17" xfId="2" applyFont="1" applyFill="1" applyBorder="1" applyAlignment="1">
      <alignment vertical="center"/>
    </xf>
    <xf numFmtId="0" fontId="4" fillId="10" borderId="1" xfId="0" applyFont="1" applyFill="1" applyBorder="1"/>
    <xf numFmtId="0" fontId="24" fillId="10" borderId="0" xfId="0" applyFont="1" applyFill="1"/>
    <xf numFmtId="43" fontId="0" fillId="0" borderId="1" xfId="0" applyNumberFormat="1" applyBorder="1"/>
    <xf numFmtId="0" fontId="24" fillId="10" borderId="0" xfId="0" applyFont="1" applyFill="1" applyAlignment="1">
      <alignment horizontal="center"/>
    </xf>
    <xf numFmtId="0" fontId="24" fillId="10" borderId="0" xfId="0" applyFont="1" applyFill="1" applyAlignment="1">
      <alignment horizontal="center" wrapText="1"/>
    </xf>
    <xf numFmtId="43" fontId="0" fillId="0" borderId="0" xfId="0" applyNumberFormat="1"/>
    <xf numFmtId="0" fontId="4" fillId="0" borderId="1" xfId="0" applyFont="1" applyBorder="1" applyAlignment="1">
      <alignment horizontal="center" wrapText="1"/>
    </xf>
    <xf numFmtId="2" fontId="0" fillId="0" borderId="1" xfId="0" applyNumberFormat="1" applyBorder="1"/>
    <xf numFmtId="192" fontId="22" fillId="9" borderId="1" xfId="2" applyFont="1" applyFill="1" applyBorder="1" applyAlignment="1">
      <alignment vertical="center"/>
    </xf>
    <xf numFmtId="0" fontId="22" fillId="0" borderId="22" xfId="1" applyFont="1" applyFill="1" applyBorder="1" applyAlignment="1">
      <alignment vertical="center" wrapText="1"/>
    </xf>
    <xf numFmtId="2" fontId="0" fillId="0" borderId="1" xfId="0" applyNumberFormat="1" applyBorder="1" applyAlignment="1">
      <alignment vertical="center"/>
    </xf>
    <xf numFmtId="199" fontId="22" fillId="0" borderId="15" xfId="2" applyNumberFormat="1" applyFont="1" applyFill="1" applyBorder="1" applyAlignment="1">
      <alignment horizontal="center" vertical="center"/>
    </xf>
    <xf numFmtId="4" fontId="40" fillId="4" borderId="0" xfId="0" applyNumberFormat="1" applyFont="1" applyFill="1" applyBorder="1" applyAlignment="1">
      <alignment vertical="center"/>
    </xf>
    <xf numFmtId="0" fontId="30" fillId="4" borderId="0" xfId="0" applyFont="1" applyFill="1" applyAlignment="1">
      <alignment vertical="center"/>
    </xf>
    <xf numFmtId="193" fontId="17" fillId="2" borderId="1" xfId="0" applyNumberFormat="1" applyFont="1" applyFill="1" applyBorder="1" applyAlignment="1">
      <alignment horizontal="right" vertical="center" indent="1"/>
    </xf>
    <xf numFmtId="194" fontId="49" fillId="0" borderId="1" xfId="0" applyNumberFormat="1" applyFont="1" applyFill="1" applyBorder="1" applyAlignment="1">
      <alignment horizontal="right" vertical="center" wrapText="1"/>
    </xf>
    <xf numFmtId="0" fontId="41" fillId="5" borderId="3" xfId="0" applyFont="1" applyFill="1" applyBorder="1" applyAlignment="1">
      <alignment horizontal="center" vertical="center"/>
    </xf>
    <xf numFmtId="3" fontId="42" fillId="6" borderId="3" xfId="0" applyNumberFormat="1" applyFont="1" applyFill="1" applyBorder="1" applyAlignment="1">
      <alignment horizontal="center" vertical="center"/>
    </xf>
    <xf numFmtId="3" fontId="42" fillId="2" borderId="3" xfId="0" applyNumberFormat="1" applyFont="1" applyFill="1" applyBorder="1" applyAlignment="1">
      <alignment horizontal="center" vertical="center"/>
    </xf>
    <xf numFmtId="3" fontId="42" fillId="5" borderId="3" xfId="0" applyNumberFormat="1" applyFont="1" applyFill="1" applyBorder="1" applyAlignment="1">
      <alignment horizontal="center" vertical="center"/>
    </xf>
    <xf numFmtId="4" fontId="16" fillId="2" borderId="1" xfId="0" applyNumberFormat="1" applyFont="1" applyFill="1" applyBorder="1" applyAlignment="1">
      <alignment horizontal="right" vertical="center" indent="1"/>
    </xf>
    <xf numFmtId="4" fontId="52" fillId="2" borderId="1" xfId="0" applyNumberFormat="1" applyFont="1" applyFill="1" applyBorder="1" applyAlignment="1">
      <alignment horizontal="right" vertical="center" indent="1"/>
    </xf>
    <xf numFmtId="193" fontId="53" fillId="5" borderId="1" xfId="0" applyNumberFormat="1" applyFont="1" applyFill="1" applyBorder="1" applyAlignment="1">
      <alignment horizontal="right" vertical="center" indent="1"/>
    </xf>
    <xf numFmtId="193" fontId="53" fillId="6" borderId="1" xfId="0" applyNumberFormat="1" applyFont="1" applyFill="1" applyBorder="1" applyAlignment="1">
      <alignment horizontal="right" vertical="center" indent="1"/>
    </xf>
    <xf numFmtId="4" fontId="54" fillId="11" borderId="1" xfId="0" applyNumberFormat="1" applyFont="1" applyFill="1" applyBorder="1" applyAlignment="1">
      <alignment horizontal="right" vertical="center" indent="1"/>
    </xf>
    <xf numFmtId="0" fontId="4" fillId="0" borderId="0" xfId="0" applyFont="1"/>
    <xf numFmtId="4" fontId="44" fillId="2" borderId="1" xfId="0" applyNumberFormat="1" applyFont="1" applyFill="1" applyBorder="1" applyAlignment="1">
      <alignment horizontal="left" vertical="center" wrapText="1"/>
    </xf>
    <xf numFmtId="0" fontId="22" fillId="8" borderId="1" xfId="1" applyFont="1" applyFill="1" applyBorder="1" applyAlignment="1">
      <alignment horizontal="center" vertical="center"/>
    </xf>
    <xf numFmtId="192" fontId="22" fillId="8" borderId="1" xfId="2" applyNumberFormat="1" applyFont="1" applyFill="1" applyBorder="1" applyAlignment="1">
      <alignment horizontal="center" vertical="center"/>
    </xf>
    <xf numFmtId="192" fontId="22" fillId="8" borderId="1" xfId="2" applyFont="1" applyFill="1" applyBorder="1" applyAlignment="1">
      <alignment vertical="center"/>
    </xf>
    <xf numFmtId="0" fontId="21" fillId="8" borderId="1" xfId="1" applyFont="1" applyFill="1" applyBorder="1" applyAlignment="1">
      <alignment vertical="center"/>
    </xf>
    <xf numFmtId="195" fontId="21" fillId="8" borderId="23" xfId="2" applyNumberFormat="1" applyFont="1" applyFill="1" applyBorder="1" applyAlignment="1">
      <alignment vertical="center"/>
    </xf>
    <xf numFmtId="0" fontId="21" fillId="8" borderId="1" xfId="1" applyFont="1" applyFill="1" applyBorder="1" applyAlignment="1">
      <alignment vertical="center" wrapText="1"/>
    </xf>
    <xf numFmtId="0" fontId="22" fillId="0" borderId="1" xfId="1" applyFont="1" applyFill="1" applyBorder="1" applyAlignment="1">
      <alignment vertical="center" wrapText="1"/>
    </xf>
    <xf numFmtId="0" fontId="22" fillId="0" borderId="1" xfId="1" applyFont="1" applyFill="1" applyBorder="1" applyAlignment="1">
      <alignment horizontal="center" vertical="center"/>
    </xf>
    <xf numFmtId="192" fontId="22" fillId="0" borderId="1" xfId="2" applyNumberFormat="1" applyFont="1" applyFill="1" applyBorder="1" applyAlignment="1">
      <alignment horizontal="center" vertical="center"/>
    </xf>
    <xf numFmtId="192" fontId="22" fillId="0" borderId="1" xfId="2" applyFont="1" applyFill="1" applyBorder="1" applyAlignment="1">
      <alignment vertical="center"/>
    </xf>
    <xf numFmtId="171" fontId="23" fillId="0" borderId="0" xfId="1" applyNumberFormat="1" applyFont="1" applyFill="1" applyBorder="1" applyAlignment="1">
      <alignment horizontal="center"/>
    </xf>
    <xf numFmtId="171" fontId="0" fillId="0" borderId="0" xfId="0" applyNumberFormat="1"/>
    <xf numFmtId="195" fontId="0" fillId="0" borderId="0" xfId="0" applyNumberFormat="1"/>
    <xf numFmtId="195" fontId="48" fillId="2" borderId="0" xfId="4" applyNumberFormat="1" applyFont="1" applyFill="1" applyBorder="1" applyAlignment="1">
      <alignment horizontal="center" vertical="center"/>
    </xf>
    <xf numFmtId="0" fontId="55" fillId="0" borderId="0" xfId="0" applyFont="1" applyAlignment="1">
      <alignment vertical="center"/>
    </xf>
    <xf numFmtId="0" fontId="56" fillId="0" borderId="0" xfId="0" applyFont="1" applyAlignment="1">
      <alignment horizontal="right" vertical="center"/>
    </xf>
    <xf numFmtId="4" fontId="47" fillId="2" borderId="0" xfId="0" applyNumberFormat="1" applyFont="1" applyFill="1" applyBorder="1" applyAlignment="1">
      <alignment horizontal="left" vertical="center"/>
    </xf>
    <xf numFmtId="4" fontId="44" fillId="2" borderId="0" xfId="0" applyNumberFormat="1" applyFont="1" applyFill="1" applyBorder="1" applyAlignment="1">
      <alignment horizontal="center" vertical="center"/>
    </xf>
    <xf numFmtId="3" fontId="42" fillId="2" borderId="0" xfId="0" applyNumberFormat="1" applyFont="1" applyFill="1" applyBorder="1" applyAlignment="1">
      <alignment horizontal="center" vertical="center"/>
    </xf>
    <xf numFmtId="193" fontId="16" fillId="2" borderId="0" xfId="0" applyNumberFormat="1" applyFont="1" applyFill="1" applyBorder="1" applyAlignment="1">
      <alignment horizontal="right" vertical="center" indent="1"/>
    </xf>
    <xf numFmtId="194" fontId="49" fillId="0" borderId="6" xfId="0" applyNumberFormat="1" applyFont="1" applyFill="1" applyBorder="1" applyAlignment="1">
      <alignment horizontal="right" vertical="center" wrapText="1"/>
    </xf>
    <xf numFmtId="10" fontId="57" fillId="2" borderId="0" xfId="4" applyNumberFormat="1" applyFont="1" applyFill="1" applyBorder="1" applyAlignment="1">
      <alignment vertical="center"/>
    </xf>
    <xf numFmtId="195" fontId="50" fillId="0" borderId="0" xfId="2" applyNumberFormat="1" applyFont="1" applyBorder="1" applyAlignment="1">
      <alignment vertical="center"/>
    </xf>
    <xf numFmtId="0" fontId="30" fillId="2" borderId="0" xfId="0" applyFont="1" applyFill="1" applyBorder="1" applyAlignment="1">
      <alignment vertical="center"/>
    </xf>
    <xf numFmtId="0" fontId="30" fillId="0" borderId="0" xfId="0" applyFont="1" applyBorder="1" applyAlignment="1">
      <alignment vertical="center"/>
    </xf>
    <xf numFmtId="4" fontId="28" fillId="0" borderId="0" xfId="0" applyNumberFormat="1" applyFont="1" applyFill="1" applyBorder="1" applyAlignment="1">
      <alignment horizontal="right" vertical="center" wrapText="1"/>
    </xf>
    <xf numFmtId="4" fontId="28" fillId="0" borderId="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4" fontId="40" fillId="0" borderId="0" xfId="0" applyNumberFormat="1" applyFont="1" applyFill="1" applyBorder="1" applyAlignment="1">
      <alignment vertical="center"/>
    </xf>
    <xf numFmtId="4" fontId="45" fillId="0" borderId="0" xfId="0" applyNumberFormat="1" applyFont="1" applyFill="1" applyBorder="1" applyAlignment="1">
      <alignment vertical="center"/>
    </xf>
    <xf numFmtId="4" fontId="16" fillId="0" borderId="1" xfId="0" applyNumberFormat="1" applyFont="1" applyFill="1" applyBorder="1" applyAlignment="1">
      <alignment horizontal="right" vertical="center" indent="1"/>
    </xf>
    <xf numFmtId="193" fontId="17" fillId="0" borderId="1" xfId="0" applyNumberFormat="1" applyFont="1" applyFill="1" applyBorder="1" applyAlignment="1">
      <alignment horizontal="right" vertical="center" indent="1"/>
    </xf>
    <xf numFmtId="4" fontId="52" fillId="0" borderId="1" xfId="0" applyNumberFormat="1" applyFont="1" applyFill="1" applyBorder="1" applyAlignment="1">
      <alignment horizontal="right" vertical="center" indent="1"/>
    </xf>
    <xf numFmtId="4" fontId="44" fillId="0" borderId="5" xfId="0" applyNumberFormat="1" applyFont="1" applyFill="1" applyBorder="1" applyAlignment="1">
      <alignment horizontal="left" vertical="center" wrapText="1"/>
    </xf>
    <xf numFmtId="4" fontId="44" fillId="0" borderId="1" xfId="0" applyNumberFormat="1" applyFont="1" applyFill="1" applyBorder="1" applyAlignment="1">
      <alignment horizontal="center" vertical="center"/>
    </xf>
    <xf numFmtId="3" fontId="42" fillId="0" borderId="1" xfId="0" applyNumberFormat="1" applyFont="1" applyFill="1" applyBorder="1" applyAlignment="1">
      <alignment horizontal="center" vertical="center"/>
    </xf>
    <xf numFmtId="3" fontId="42" fillId="0" borderId="3" xfId="0" applyNumberFormat="1" applyFont="1" applyFill="1" applyBorder="1" applyAlignment="1">
      <alignment horizontal="center" vertical="center"/>
    </xf>
    <xf numFmtId="193" fontId="16" fillId="0" borderId="1" xfId="0" applyNumberFormat="1" applyFont="1" applyFill="1" applyBorder="1" applyAlignment="1">
      <alignment horizontal="right" vertical="center" indent="1"/>
    </xf>
    <xf numFmtId="0" fontId="46" fillId="0" borderId="6" xfId="0" applyFont="1" applyFill="1" applyBorder="1" applyAlignment="1">
      <alignment vertical="center"/>
    </xf>
    <xf numFmtId="0" fontId="46" fillId="0" borderId="24" xfId="0" applyFont="1" applyFill="1" applyBorder="1" applyAlignment="1">
      <alignment vertical="center"/>
    </xf>
    <xf numFmtId="0" fontId="30" fillId="0" borderId="0" xfId="0" applyFont="1" applyFill="1" applyAlignment="1">
      <alignment vertical="center"/>
    </xf>
    <xf numFmtId="3" fontId="42" fillId="12" borderId="3" xfId="0" applyNumberFormat="1" applyFont="1" applyFill="1" applyBorder="1" applyAlignment="1">
      <alignment horizontal="center" vertical="center"/>
    </xf>
    <xf numFmtId="193" fontId="16" fillId="12" borderId="1" xfId="0" applyNumberFormat="1" applyFont="1" applyFill="1" applyBorder="1" applyAlignment="1">
      <alignment horizontal="right" vertical="center" indent="1"/>
    </xf>
    <xf numFmtId="0" fontId="0" fillId="12" borderId="1" xfId="0" applyFill="1" applyBorder="1"/>
    <xf numFmtId="192" fontId="22" fillId="12" borderId="15" xfId="2" applyFont="1" applyFill="1" applyBorder="1" applyAlignment="1">
      <alignment vertical="center"/>
    </xf>
    <xf numFmtId="199" fontId="22" fillId="12" borderId="15" xfId="2" applyNumberFormat="1" applyFont="1" applyFill="1" applyBorder="1" applyAlignment="1">
      <alignment horizontal="center" vertical="center"/>
    </xf>
    <xf numFmtId="192" fontId="22" fillId="12" borderId="18" xfId="2" applyFont="1" applyFill="1" applyBorder="1" applyAlignment="1">
      <alignment vertical="center"/>
    </xf>
    <xf numFmtId="192" fontId="22" fillId="12" borderId="19" xfId="2" applyFont="1" applyFill="1" applyBorder="1" applyAlignment="1">
      <alignment vertical="center"/>
    </xf>
    <xf numFmtId="192" fontId="22" fillId="12" borderId="21" xfId="2" applyFont="1" applyFill="1" applyBorder="1" applyAlignment="1">
      <alignment vertical="center"/>
    </xf>
    <xf numFmtId="192" fontId="22" fillId="12" borderId="16" xfId="2" applyFont="1" applyFill="1" applyBorder="1" applyAlignment="1">
      <alignment vertical="center"/>
    </xf>
    <xf numFmtId="192" fontId="22" fillId="12" borderId="17" xfId="2" applyFont="1" applyFill="1" applyBorder="1" applyAlignment="1">
      <alignment vertical="center"/>
    </xf>
    <xf numFmtId="192" fontId="22" fillId="12" borderId="1" xfId="2" applyFont="1" applyFill="1" applyBorder="1" applyAlignment="1">
      <alignment vertical="center"/>
    </xf>
    <xf numFmtId="4" fontId="43" fillId="6" borderId="1" xfId="0" applyNumberFormat="1" applyFont="1" applyFill="1" applyBorder="1" applyAlignment="1">
      <alignment horizontal="center" vertical="center"/>
    </xf>
    <xf numFmtId="9" fontId="43" fillId="6" borderId="1" xfId="4" applyFont="1" applyFill="1" applyBorder="1" applyAlignment="1">
      <alignment horizontal="center" vertical="center"/>
    </xf>
    <xf numFmtId="10" fontId="40" fillId="2" borderId="0" xfId="4" applyNumberFormat="1" applyFont="1" applyFill="1" applyBorder="1" applyAlignment="1">
      <alignment vertical="center"/>
    </xf>
    <xf numFmtId="195" fontId="30" fillId="0" borderId="0" xfId="0" applyNumberFormat="1" applyFont="1" applyBorder="1" applyAlignment="1">
      <alignment vertical="center"/>
    </xf>
    <xf numFmtId="195" fontId="30" fillId="2" borderId="0" xfId="0" applyNumberFormat="1" applyFont="1" applyFill="1" applyBorder="1" applyAlignment="1">
      <alignment vertical="center"/>
    </xf>
    <xf numFmtId="0" fontId="22" fillId="0" borderId="1" xfId="1" applyFont="1" applyBorder="1" applyAlignment="1">
      <alignment vertical="center" wrapText="1"/>
    </xf>
    <xf numFmtId="204" fontId="41" fillId="2" borderId="0" xfId="4" applyNumberFormat="1" applyFont="1" applyFill="1" applyBorder="1" applyAlignment="1">
      <alignment vertical="center"/>
    </xf>
    <xf numFmtId="4" fontId="42" fillId="0" borderId="3" xfId="0" applyNumberFormat="1" applyFont="1" applyFill="1" applyBorder="1" applyAlignment="1">
      <alignment horizontal="center" vertical="center"/>
    </xf>
    <xf numFmtId="0" fontId="57" fillId="2" borderId="0" xfId="0" applyFont="1" applyFill="1" applyAlignment="1">
      <alignment horizontal="center" vertical="center"/>
    </xf>
    <xf numFmtId="0" fontId="57" fillId="2" borderId="0" xfId="0" applyFont="1" applyFill="1" applyBorder="1" applyAlignment="1">
      <alignment horizontal="center" vertical="center"/>
    </xf>
    <xf numFmtId="0" fontId="32" fillId="2" borderId="0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center" vertical="center" wrapText="1"/>
    </xf>
    <xf numFmtId="195" fontId="50" fillId="0" borderId="9" xfId="2" applyNumberFormat="1" applyFont="1" applyBorder="1" applyAlignment="1">
      <alignment horizontal="right" vertical="center"/>
    </xf>
    <xf numFmtId="4" fontId="58" fillId="0" borderId="6" xfId="0" applyNumberFormat="1" applyFont="1" applyFill="1" applyBorder="1" applyAlignment="1">
      <alignment horizontal="right" vertical="center" wrapText="1"/>
    </xf>
    <xf numFmtId="3" fontId="41" fillId="4" borderId="13" xfId="0" applyNumberFormat="1" applyFont="1" applyFill="1" applyBorder="1" applyAlignment="1">
      <alignment horizontal="center" vertical="center" wrapText="1"/>
    </xf>
    <xf numFmtId="3" fontId="41" fillId="4" borderId="2" xfId="0" applyNumberFormat="1" applyFont="1" applyFill="1" applyBorder="1" applyAlignment="1">
      <alignment horizontal="center" vertical="center" wrapText="1"/>
    </xf>
    <xf numFmtId="0" fontId="21" fillId="8" borderId="0" xfId="0" applyNumberFormat="1" applyFont="1" applyFill="1" applyBorder="1" applyAlignment="1" applyProtection="1">
      <alignment horizontal="center" vertical="center" wrapText="1"/>
    </xf>
    <xf numFmtId="0" fontId="21" fillId="8" borderId="7" xfId="1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1" fillId="13" borderId="1" xfId="0" applyNumberFormat="1" applyFont="1" applyFill="1" applyBorder="1" applyAlignment="1" applyProtection="1">
      <alignment horizontal="center" vertical="center"/>
    </xf>
    <xf numFmtId="0" fontId="21" fillId="8" borderId="1" xfId="0" applyNumberFormat="1" applyFont="1" applyFill="1" applyBorder="1" applyAlignment="1" applyProtection="1">
      <alignment horizontal="center" vertical="center" wrapText="1"/>
    </xf>
    <xf numFmtId="0" fontId="21" fillId="8" borderId="1" xfId="0" applyNumberFormat="1" applyFont="1" applyFill="1" applyBorder="1" applyAlignment="1" applyProtection="1">
      <alignment horizontal="center" vertical="center"/>
    </xf>
    <xf numFmtId="0" fontId="21" fillId="8" borderId="0" xfId="0" applyNumberFormat="1" applyFont="1" applyFill="1" applyBorder="1" applyAlignment="1" applyProtection="1">
      <alignment horizontal="center" vertical="center"/>
    </xf>
    <xf numFmtId="4" fontId="28" fillId="0" borderId="6" xfId="0" applyNumberFormat="1" applyFont="1" applyFill="1" applyBorder="1" applyAlignment="1">
      <alignment horizontal="right" vertical="center" wrapText="1"/>
    </xf>
  </cellXfs>
  <cellStyles count="5">
    <cellStyle name="Cancel" xfId="1" xr:uid="{F1541F77-62E9-41A9-9763-7A1A1B7E0DD9}"/>
    <cellStyle name="Millares" xfId="2" builtinId="3"/>
    <cellStyle name="Millares [0]" xfId="3" builtinId="6"/>
    <cellStyle name="Normal" xfId="0" builtinId="0"/>
    <cellStyle name="Porcentaje" xfId="4" builtinId="5"/>
  </cellStyles>
  <dxfs count="1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10C04-70DE-4745-9524-DC858AA08FA9}">
  <sheetPr>
    <tabColor rgb="FFFF0000"/>
  </sheetPr>
  <dimension ref="B2:N48"/>
  <sheetViews>
    <sheetView tabSelected="1" view="pageBreakPreview" zoomScale="55" zoomScaleNormal="55" zoomScaleSheetLayoutView="55" workbookViewId="0">
      <selection activeCell="K43" sqref="K43"/>
    </sheetView>
  </sheetViews>
  <sheetFormatPr baseColWidth="10" defaultRowHeight="20.25" x14ac:dyDescent="0.2"/>
  <cols>
    <col min="1" max="1" width="11.42578125" style="2"/>
    <col min="2" max="2" width="94.7109375" style="2" customWidth="1"/>
    <col min="3" max="3" width="18.85546875" style="2" customWidth="1"/>
    <col min="4" max="4" width="25.7109375" style="2" customWidth="1"/>
    <col min="5" max="6" width="20.5703125" style="6" customWidth="1"/>
    <col min="7" max="7" width="28" style="7" customWidth="1"/>
    <col min="8" max="8" width="25.28515625" style="2" customWidth="1"/>
    <col min="9" max="9" width="24" style="2" customWidth="1"/>
    <col min="10" max="10" width="22.42578125" style="2" customWidth="1"/>
    <col min="11" max="11" width="32.7109375" style="2" customWidth="1"/>
    <col min="12" max="12" width="4.42578125" style="8" customWidth="1"/>
    <col min="13" max="14" width="31.5703125" style="8" customWidth="1"/>
    <col min="15" max="16384" width="11.42578125" style="2"/>
  </cols>
  <sheetData>
    <row r="2" spans="2:14" ht="30" x14ac:dyDescent="0.2">
      <c r="B2" s="264" t="s">
        <v>0</v>
      </c>
      <c r="C2" s="264"/>
      <c r="D2" s="264"/>
      <c r="E2" s="264"/>
      <c r="F2" s="264"/>
      <c r="G2" s="264"/>
      <c r="H2" s="264"/>
      <c r="I2" s="264"/>
      <c r="J2" s="264"/>
      <c r="K2" s="264"/>
      <c r="L2" s="1"/>
      <c r="M2" s="1"/>
      <c r="N2" s="1"/>
    </row>
    <row r="3" spans="2:14" ht="42" customHeight="1" x14ac:dyDescent="0.2">
      <c r="B3" s="265" t="s">
        <v>1</v>
      </c>
      <c r="C3" s="265"/>
      <c r="D3" s="265"/>
      <c r="E3" s="265"/>
      <c r="F3" s="265"/>
      <c r="G3" s="265"/>
      <c r="H3" s="265"/>
      <c r="I3" s="265"/>
      <c r="J3" s="265"/>
      <c r="K3" s="265"/>
      <c r="L3" s="3"/>
      <c r="M3" s="3"/>
      <c r="N3" s="3"/>
    </row>
    <row r="4" spans="2:14" ht="102" customHeight="1" x14ac:dyDescent="0.2">
      <c r="B4" s="266" t="s">
        <v>133</v>
      </c>
      <c r="C4" s="266"/>
      <c r="D4" s="266"/>
      <c r="E4" s="266"/>
      <c r="F4" s="266"/>
      <c r="G4" s="266"/>
      <c r="H4" s="266"/>
      <c r="I4" s="266"/>
      <c r="J4" s="266"/>
      <c r="K4" s="266"/>
      <c r="L4" s="4"/>
      <c r="M4" s="5"/>
      <c r="N4" s="5"/>
    </row>
    <row r="5" spans="2:14" ht="10.5" customHeight="1" x14ac:dyDescent="0.2"/>
    <row r="6" spans="2:14" x14ac:dyDescent="0.15">
      <c r="G6" s="9"/>
    </row>
    <row r="7" spans="2:14" ht="38.25" customHeight="1" x14ac:dyDescent="0.2">
      <c r="B7" s="10" t="s">
        <v>2</v>
      </c>
      <c r="C7" s="11" t="s">
        <v>3</v>
      </c>
      <c r="D7" s="12"/>
    </row>
    <row r="8" spans="2:14" ht="21.75" customHeight="1" x14ac:dyDescent="0.2">
      <c r="B8" s="13" t="s">
        <v>4</v>
      </c>
      <c r="C8" s="14">
        <v>90</v>
      </c>
      <c r="D8" s="12"/>
      <c r="G8" s="15"/>
    </row>
    <row r="9" spans="2:14" ht="59.45" customHeight="1" x14ac:dyDescent="0.2">
      <c r="B9" s="13" t="s">
        <v>117</v>
      </c>
      <c r="C9" s="14">
        <v>30</v>
      </c>
      <c r="D9" s="12"/>
      <c r="E9" s="16"/>
      <c r="F9" s="16"/>
      <c r="G9" s="17"/>
      <c r="I9" s="94"/>
      <c r="K9" s="18"/>
    </row>
    <row r="10" spans="2:14" ht="27.75" customHeight="1" x14ac:dyDescent="0.2">
      <c r="B10" s="19"/>
      <c r="C10" s="20">
        <f>SUM(C8:C9)</f>
        <v>120</v>
      </c>
      <c r="D10" s="12"/>
      <c r="E10" s="16"/>
      <c r="F10" s="16"/>
      <c r="G10" s="21"/>
    </row>
    <row r="11" spans="2:14" ht="9.75" customHeight="1" x14ac:dyDescent="0.2">
      <c r="C11" s="22"/>
      <c r="D11" s="12"/>
      <c r="E11" s="23"/>
      <c r="F11" s="23"/>
    </row>
    <row r="13" spans="2:14" ht="38.450000000000003" customHeight="1" x14ac:dyDescent="0.2">
      <c r="B13" s="267" t="s">
        <v>5</v>
      </c>
      <c r="C13" s="267" t="s">
        <v>6</v>
      </c>
      <c r="D13" s="270" t="s">
        <v>7</v>
      </c>
      <c r="E13" s="270"/>
      <c r="F13" s="273" t="s">
        <v>124</v>
      </c>
      <c r="G13" s="270" t="s">
        <v>8</v>
      </c>
      <c r="H13" s="270" t="s">
        <v>115</v>
      </c>
      <c r="I13" s="270" t="s">
        <v>116</v>
      </c>
      <c r="J13" s="268" t="s">
        <v>114</v>
      </c>
      <c r="K13" s="268" t="s">
        <v>10</v>
      </c>
      <c r="L13" s="24"/>
      <c r="M13" s="24"/>
      <c r="N13" s="24"/>
    </row>
    <row r="14" spans="2:14" ht="93" x14ac:dyDescent="0.2">
      <c r="B14" s="267"/>
      <c r="C14" s="267"/>
      <c r="D14" s="25" t="s">
        <v>11</v>
      </c>
      <c r="E14" s="25" t="s">
        <v>12</v>
      </c>
      <c r="F14" s="274"/>
      <c r="G14" s="270"/>
      <c r="H14" s="270"/>
      <c r="I14" s="270"/>
      <c r="J14" s="269"/>
      <c r="K14" s="269"/>
      <c r="L14" s="24"/>
      <c r="M14" s="24"/>
      <c r="N14" s="24"/>
    </row>
    <row r="15" spans="2:14" ht="33" customHeight="1" x14ac:dyDescent="0.2">
      <c r="B15" s="26" t="s">
        <v>113</v>
      </c>
      <c r="C15" s="27"/>
      <c r="D15" s="28"/>
      <c r="E15" s="28"/>
      <c r="F15" s="28"/>
      <c r="G15" s="29"/>
      <c r="H15" s="29"/>
      <c r="L15" s="24"/>
      <c r="M15" s="24"/>
      <c r="N15" s="24"/>
    </row>
    <row r="16" spans="2:14" ht="46.5" customHeight="1" x14ac:dyDescent="0.2">
      <c r="B16" s="30" t="s">
        <v>13</v>
      </c>
      <c r="C16" s="31"/>
      <c r="D16" s="31"/>
      <c r="E16" s="193"/>
      <c r="F16" s="193"/>
      <c r="G16" s="32"/>
      <c r="H16" s="33"/>
      <c r="I16" s="33"/>
      <c r="J16" s="33"/>
      <c r="K16" s="33"/>
      <c r="L16" s="34"/>
      <c r="M16" s="34"/>
      <c r="N16" s="34"/>
    </row>
    <row r="17" spans="2:14" ht="30" customHeight="1" x14ac:dyDescent="0.2">
      <c r="B17" s="35" t="s">
        <v>118</v>
      </c>
      <c r="C17" s="36"/>
      <c r="D17" s="37"/>
      <c r="E17" s="194"/>
      <c r="F17" s="194"/>
      <c r="G17" s="256" t="s">
        <v>126</v>
      </c>
      <c r="H17" s="257">
        <v>0.1</v>
      </c>
      <c r="I17" s="40"/>
      <c r="J17" s="40"/>
      <c r="K17" s="40"/>
      <c r="L17" s="41"/>
      <c r="M17" s="125"/>
      <c r="N17" s="41"/>
    </row>
    <row r="18" spans="2:14" s="47" customFormat="1" ht="30" customHeight="1" x14ac:dyDescent="0.2">
      <c r="B18" s="42" t="s">
        <v>63</v>
      </c>
      <c r="C18" s="43" t="s">
        <v>15</v>
      </c>
      <c r="D18" s="44">
        <v>1</v>
      </c>
      <c r="E18" s="195">
        <f>+$C$8</f>
        <v>90</v>
      </c>
      <c r="F18" s="263"/>
      <c r="G18" s="46"/>
      <c r="H18" s="46"/>
      <c r="I18" s="241"/>
      <c r="J18" s="191"/>
      <c r="K18" s="198"/>
      <c r="L18" s="41"/>
      <c r="M18" s="34"/>
      <c r="N18" s="59"/>
    </row>
    <row r="19" spans="2:14" s="47" customFormat="1" ht="30" hidden="1" customHeight="1" x14ac:dyDescent="0.2">
      <c r="B19" s="42"/>
      <c r="C19" s="43"/>
      <c r="D19" s="44"/>
      <c r="E19" s="195"/>
      <c r="F19" s="263"/>
      <c r="G19" s="46"/>
      <c r="H19" s="46"/>
      <c r="I19" s="241"/>
      <c r="J19" s="191"/>
      <c r="K19" s="198"/>
      <c r="L19" s="41"/>
      <c r="M19" s="34"/>
      <c r="N19" s="59"/>
    </row>
    <row r="20" spans="2:14" s="47" customFormat="1" ht="30" hidden="1" customHeight="1" x14ac:dyDescent="0.2">
      <c r="B20" s="42"/>
      <c r="C20" s="43"/>
      <c r="D20" s="44"/>
      <c r="E20" s="195"/>
      <c r="F20" s="263"/>
      <c r="G20" s="46"/>
      <c r="H20" s="46"/>
      <c r="I20" s="241"/>
      <c r="J20" s="191"/>
      <c r="K20" s="198"/>
      <c r="L20" s="41"/>
      <c r="M20" s="34"/>
      <c r="N20" s="59"/>
    </row>
    <row r="21" spans="2:14" s="47" customFormat="1" ht="30" hidden="1" customHeight="1" x14ac:dyDescent="0.2">
      <c r="B21" s="42"/>
      <c r="C21" s="43"/>
      <c r="D21" s="44"/>
      <c r="E21" s="195"/>
      <c r="F21" s="263"/>
      <c r="G21" s="46"/>
      <c r="H21" s="46"/>
      <c r="I21" s="241"/>
      <c r="J21" s="191"/>
      <c r="K21" s="198"/>
      <c r="L21" s="41"/>
      <c r="M21" s="34"/>
      <c r="N21" s="59"/>
    </row>
    <row r="22" spans="2:14" s="47" customFormat="1" ht="30" customHeight="1" x14ac:dyDescent="0.2">
      <c r="B22" s="48" t="s">
        <v>17</v>
      </c>
      <c r="C22" s="43" t="s">
        <v>15</v>
      </c>
      <c r="D22" s="44">
        <v>1</v>
      </c>
      <c r="E22" s="195">
        <f>+$C$8</f>
        <v>90</v>
      </c>
      <c r="F22" s="263"/>
      <c r="G22" s="46"/>
      <c r="H22" s="46"/>
      <c r="I22" s="241"/>
      <c r="J22" s="191"/>
      <c r="K22" s="198"/>
      <c r="L22" s="233"/>
      <c r="M22" s="34"/>
      <c r="N22" s="59"/>
    </row>
    <row r="23" spans="2:14" s="54" customFormat="1" ht="41.25" customHeight="1" x14ac:dyDescent="0.2">
      <c r="B23" s="49" t="s">
        <v>18</v>
      </c>
      <c r="C23" s="50"/>
      <c r="D23" s="51"/>
      <c r="E23" s="196"/>
      <c r="F23" s="196"/>
      <c r="G23" s="52"/>
      <c r="H23" s="53"/>
      <c r="I23" s="53"/>
      <c r="J23" s="199"/>
      <c r="K23" s="199"/>
      <c r="L23" s="82"/>
      <c r="M23" s="34">
        <f>SUM(K18:K22)</f>
        <v>0</v>
      </c>
      <c r="N23" s="34"/>
    </row>
    <row r="24" spans="2:14" ht="30" customHeight="1" x14ac:dyDescent="0.2">
      <c r="B24" s="35" t="s">
        <v>19</v>
      </c>
      <c r="C24" s="36"/>
      <c r="D24" s="38"/>
      <c r="E24" s="194"/>
      <c r="F24" s="194"/>
      <c r="G24" s="55"/>
      <c r="H24" s="56"/>
      <c r="I24" s="56"/>
      <c r="J24" s="200"/>
      <c r="K24" s="201"/>
      <c r="L24" s="233"/>
      <c r="M24" s="41"/>
      <c r="N24" s="41"/>
    </row>
    <row r="25" spans="2:14" ht="30" customHeight="1" x14ac:dyDescent="0.2">
      <c r="B25" s="58" t="s">
        <v>20</v>
      </c>
      <c r="C25" s="43" t="s">
        <v>21</v>
      </c>
      <c r="D25" s="45">
        <v>2</v>
      </c>
      <c r="E25" s="195">
        <f>+$C$8</f>
        <v>90</v>
      </c>
      <c r="F25" s="241"/>
      <c r="G25" s="241"/>
      <c r="H25" s="241"/>
      <c r="I25" s="197"/>
      <c r="J25" s="191"/>
      <c r="K25" s="198"/>
      <c r="L25" s="232"/>
      <c r="M25" s="59"/>
      <c r="N25" s="59"/>
    </row>
    <row r="26" spans="2:14" ht="30" customHeight="1" x14ac:dyDescent="0.2">
      <c r="B26" s="58" t="s">
        <v>22</v>
      </c>
      <c r="C26" s="43" t="s">
        <v>21</v>
      </c>
      <c r="D26" s="45">
        <v>2</v>
      </c>
      <c r="E26" s="195">
        <f>+$C$8</f>
        <v>90</v>
      </c>
      <c r="F26" s="241"/>
      <c r="G26" s="241"/>
      <c r="H26" s="241"/>
      <c r="I26" s="197"/>
      <c r="J26" s="191"/>
      <c r="K26" s="198"/>
      <c r="L26" s="232"/>
      <c r="M26" s="59"/>
      <c r="N26" s="59"/>
    </row>
    <row r="27" spans="2:14" ht="50.25" hidden="1" customHeight="1" x14ac:dyDescent="0.2">
      <c r="B27" s="60" t="s">
        <v>23</v>
      </c>
      <c r="C27" s="36"/>
      <c r="D27" s="38"/>
      <c r="E27" s="194"/>
      <c r="F27" s="56"/>
      <c r="G27" s="55"/>
      <c r="H27" s="56"/>
      <c r="I27" s="56"/>
      <c r="J27" s="200"/>
      <c r="K27" s="201"/>
      <c r="L27" s="233"/>
      <c r="M27" s="41"/>
      <c r="N27" s="41"/>
    </row>
    <row r="28" spans="2:14" s="190" customFormat="1" ht="54.75" hidden="1" customHeight="1" x14ac:dyDescent="0.2">
      <c r="B28" s="237"/>
      <c r="C28" s="238"/>
      <c r="D28" s="239"/>
      <c r="E28" s="240"/>
      <c r="F28" s="62"/>
      <c r="G28" s="246"/>
      <c r="H28" s="62"/>
      <c r="I28" s="234"/>
      <c r="J28" s="235"/>
      <c r="K28" s="236"/>
      <c r="L28" s="232"/>
      <c r="M28" s="189"/>
      <c r="N28" s="189"/>
    </row>
    <row r="29" spans="2:14" s="54" customFormat="1" ht="86.25" customHeight="1" x14ac:dyDescent="0.2">
      <c r="B29" s="60" t="s">
        <v>132</v>
      </c>
      <c r="C29" s="63"/>
      <c r="D29" s="51"/>
      <c r="E29" s="196"/>
      <c r="F29" s="53"/>
      <c r="G29" s="52"/>
      <c r="H29" s="53"/>
      <c r="I29" s="53"/>
      <c r="J29" s="199"/>
      <c r="K29" s="199"/>
      <c r="L29" s="82"/>
      <c r="M29" s="34"/>
      <c r="N29" s="34"/>
    </row>
    <row r="30" spans="2:14" ht="46.15" customHeight="1" x14ac:dyDescent="0.2">
      <c r="B30" s="61" t="s">
        <v>139</v>
      </c>
      <c r="C30" s="43" t="s">
        <v>24</v>
      </c>
      <c r="D30" s="45">
        <v>1</v>
      </c>
      <c r="E30" s="195">
        <f>+$C$8</f>
        <v>90</v>
      </c>
      <c r="F30" s="241"/>
      <c r="G30" s="241"/>
      <c r="H30" s="241"/>
      <c r="I30" s="197"/>
      <c r="J30" s="191"/>
      <c r="K30" s="198"/>
      <c r="L30" s="59"/>
      <c r="M30" s="34"/>
      <c r="N30" s="59"/>
    </row>
    <row r="31" spans="2:14" ht="46.15" customHeight="1" x14ac:dyDescent="0.2">
      <c r="B31" s="61" t="s">
        <v>127</v>
      </c>
      <c r="C31" s="43" t="s">
        <v>24</v>
      </c>
      <c r="D31" s="45">
        <v>1</v>
      </c>
      <c r="E31" s="195">
        <f>+$C$8</f>
        <v>90</v>
      </c>
      <c r="F31" s="241"/>
      <c r="G31" s="241"/>
      <c r="H31" s="241"/>
      <c r="I31" s="197"/>
      <c r="J31" s="191"/>
      <c r="K31" s="198"/>
      <c r="L31" s="59"/>
      <c r="M31" s="34"/>
      <c r="N31" s="59"/>
    </row>
    <row r="32" spans="2:14" ht="46.15" customHeight="1" x14ac:dyDescent="0.2">
      <c r="B32" s="61" t="s">
        <v>128</v>
      </c>
      <c r="C32" s="43" t="s">
        <v>24</v>
      </c>
      <c r="D32" s="45">
        <v>1</v>
      </c>
      <c r="E32" s="195">
        <f>+$C$8</f>
        <v>90</v>
      </c>
      <c r="F32" s="241"/>
      <c r="G32" s="241"/>
      <c r="H32" s="241"/>
      <c r="I32" s="197"/>
      <c r="J32" s="191"/>
      <c r="K32" s="198"/>
      <c r="L32" s="59"/>
      <c r="M32" s="34"/>
      <c r="N32" s="59"/>
    </row>
    <row r="33" spans="2:14" ht="46.15" customHeight="1" x14ac:dyDescent="0.2">
      <c r="B33" s="61" t="s">
        <v>129</v>
      </c>
      <c r="C33" s="43" t="s">
        <v>24</v>
      </c>
      <c r="D33" s="45">
        <v>1</v>
      </c>
      <c r="E33" s="195">
        <f>+$C$8</f>
        <v>90</v>
      </c>
      <c r="F33" s="241"/>
      <c r="G33" s="241"/>
      <c r="H33" s="241"/>
      <c r="I33" s="197"/>
      <c r="J33" s="191"/>
      <c r="K33" s="198"/>
      <c r="L33" s="59"/>
      <c r="M33" s="34"/>
      <c r="N33" s="59"/>
    </row>
    <row r="34" spans="2:14" ht="50.25" hidden="1" customHeight="1" x14ac:dyDescent="0.2">
      <c r="B34" s="60" t="s">
        <v>85</v>
      </c>
      <c r="C34" s="36"/>
      <c r="D34" s="38"/>
      <c r="E34" s="194"/>
      <c r="F34" s="56"/>
      <c r="G34" s="55"/>
      <c r="H34" s="56"/>
      <c r="I34" s="56"/>
      <c r="J34" s="200"/>
      <c r="K34" s="201"/>
      <c r="L34" s="41"/>
      <c r="M34" s="59"/>
      <c r="N34" s="41"/>
    </row>
    <row r="35" spans="2:14" ht="50.25" hidden="1" customHeight="1" x14ac:dyDescent="0.2">
      <c r="B35" s="61"/>
      <c r="C35" s="43"/>
      <c r="D35" s="45"/>
      <c r="E35" s="195"/>
      <c r="F35" s="62"/>
      <c r="G35" s="46"/>
      <c r="H35" s="62"/>
      <c r="I35" s="197"/>
      <c r="J35" s="191"/>
      <c r="K35" s="198"/>
      <c r="L35" s="41"/>
      <c r="N35" s="41"/>
    </row>
    <row r="36" spans="2:14" ht="61.5" hidden="1" customHeight="1" x14ac:dyDescent="0.2">
      <c r="B36" s="61"/>
      <c r="C36" s="43"/>
      <c r="D36" s="45"/>
      <c r="E36" s="195"/>
      <c r="F36" s="62"/>
      <c r="G36" s="46"/>
      <c r="H36" s="62"/>
      <c r="I36" s="197"/>
      <c r="J36" s="191"/>
      <c r="K36" s="198"/>
      <c r="L36" s="59"/>
      <c r="N36" s="59"/>
    </row>
    <row r="37" spans="2:14" ht="42.6" customHeight="1" x14ac:dyDescent="0.2">
      <c r="B37" s="64" t="s">
        <v>25</v>
      </c>
      <c r="C37" s="65"/>
      <c r="D37" s="66"/>
      <c r="E37" s="66"/>
      <c r="F37" s="66"/>
      <c r="G37" s="67"/>
      <c r="H37" s="68"/>
      <c r="I37" s="272" t="s">
        <v>111</v>
      </c>
      <c r="J37" s="272"/>
      <c r="K37" s="192"/>
      <c r="L37" s="59"/>
      <c r="M37" s="93"/>
      <c r="N37" s="59"/>
    </row>
    <row r="38" spans="2:14" ht="46.15" customHeight="1" x14ac:dyDescent="0.2">
      <c r="B38" s="69"/>
      <c r="C38" s="70"/>
      <c r="D38" s="71"/>
      <c r="E38" s="71"/>
      <c r="F38" s="71"/>
      <c r="G38" s="72"/>
      <c r="H38" s="72"/>
      <c r="I38" s="73"/>
      <c r="J38" s="74"/>
      <c r="K38" s="75"/>
      <c r="L38" s="59"/>
      <c r="M38" s="59"/>
      <c r="N38" s="59"/>
    </row>
    <row r="39" spans="2:14" s="81" customFormat="1" ht="38.450000000000003" customHeight="1" x14ac:dyDescent="0.2">
      <c r="B39" s="76" t="s">
        <v>130</v>
      </c>
      <c r="C39" s="77"/>
      <c r="D39" s="78"/>
      <c r="E39" s="78"/>
      <c r="F39" s="78"/>
      <c r="G39" s="79"/>
      <c r="H39" s="80"/>
      <c r="I39" s="242"/>
      <c r="J39" s="242"/>
      <c r="K39" s="243"/>
      <c r="L39" s="82"/>
      <c r="M39" s="82"/>
      <c r="N39" s="82"/>
    </row>
    <row r="40" spans="2:14" ht="53.45" customHeight="1" x14ac:dyDescent="0.2">
      <c r="B40" s="203" t="s">
        <v>122</v>
      </c>
      <c r="C40" s="43" t="s">
        <v>26</v>
      </c>
      <c r="D40" s="45">
        <v>1</v>
      </c>
      <c r="E40" s="45">
        <v>1</v>
      </c>
      <c r="F40" s="241"/>
      <c r="G40" s="241"/>
      <c r="H40" s="241"/>
      <c r="I40" s="234"/>
      <c r="J40" s="235"/>
      <c r="K40" s="198"/>
      <c r="L40" s="59"/>
      <c r="M40" s="59"/>
      <c r="N40" s="59"/>
    </row>
    <row r="41" spans="2:14" ht="41.45" customHeight="1" x14ac:dyDescent="0.2">
      <c r="B41" s="64" t="s">
        <v>123</v>
      </c>
      <c r="C41" s="83"/>
      <c r="D41" s="84"/>
      <c r="E41" s="84"/>
      <c r="F41" s="84"/>
      <c r="G41" s="68"/>
      <c r="H41" s="85"/>
      <c r="I41" s="272" t="s">
        <v>112</v>
      </c>
      <c r="J41" s="272"/>
      <c r="K41" s="192"/>
      <c r="L41" s="59"/>
      <c r="M41" s="86"/>
      <c r="N41" s="86"/>
    </row>
    <row r="42" spans="2:14" ht="26.25" x14ac:dyDescent="0.2">
      <c r="B42" s="69"/>
      <c r="C42" s="70"/>
      <c r="D42" s="71"/>
      <c r="E42" s="71"/>
      <c r="F42" s="71"/>
      <c r="G42" s="72"/>
      <c r="H42" s="87"/>
      <c r="I42" s="88"/>
      <c r="J42" s="88"/>
      <c r="K42" s="89"/>
      <c r="L42" s="59"/>
      <c r="M42" s="59"/>
      <c r="N42" s="59"/>
    </row>
    <row r="43" spans="2:14" ht="62.25" customHeight="1" thickBot="1" x14ac:dyDescent="0.25">
      <c r="B43" s="271" t="s">
        <v>27</v>
      </c>
      <c r="C43" s="271"/>
      <c r="D43" s="271"/>
      <c r="E43" s="271"/>
      <c r="F43" s="271"/>
      <c r="G43" s="271"/>
      <c r="H43" s="271"/>
      <c r="I43" s="271"/>
      <c r="J43" s="271"/>
      <c r="K43" s="90"/>
      <c r="L43" s="59"/>
      <c r="M43" s="59"/>
      <c r="N43" s="59"/>
    </row>
    <row r="44" spans="2:14" ht="26.25" x14ac:dyDescent="0.2">
      <c r="B44" s="69"/>
      <c r="C44" s="70"/>
      <c r="D44" s="71"/>
      <c r="E44" s="71"/>
      <c r="F44" s="71"/>
      <c r="G44" s="72"/>
      <c r="H44" s="87"/>
      <c r="I44" s="88"/>
      <c r="J44" s="88"/>
      <c r="K44" s="89"/>
      <c r="L44" s="59"/>
      <c r="M44" s="59"/>
      <c r="N44" s="258"/>
    </row>
    <row r="45" spans="2:14" ht="34.5" x14ac:dyDescent="0.2">
      <c r="D45" s="91"/>
      <c r="E45" s="91"/>
      <c r="F45" s="91"/>
      <c r="G45" s="91"/>
      <c r="H45" s="59"/>
      <c r="I45" s="59"/>
      <c r="J45" s="92"/>
      <c r="K45" s="92"/>
      <c r="L45" s="92"/>
      <c r="M45" s="92"/>
      <c r="N45" s="262"/>
    </row>
    <row r="46" spans="2:14" ht="30" x14ac:dyDescent="0.2">
      <c r="K46" s="226"/>
      <c r="M46" s="217"/>
      <c r="N46" s="227"/>
    </row>
    <row r="47" spans="2:14" x14ac:dyDescent="0.2">
      <c r="K47" s="259"/>
      <c r="M47" s="260"/>
      <c r="N47" s="227"/>
    </row>
    <row r="48" spans="2:14" x14ac:dyDescent="0.2">
      <c r="M48" s="227"/>
      <c r="N48" s="227"/>
    </row>
  </sheetData>
  <mergeCells count="15">
    <mergeCell ref="B43:J43"/>
    <mergeCell ref="J13:J14"/>
    <mergeCell ref="I37:J37"/>
    <mergeCell ref="I41:J41"/>
    <mergeCell ref="F13:F14"/>
    <mergeCell ref="B2:K2"/>
    <mergeCell ref="B3:K3"/>
    <mergeCell ref="B4:K4"/>
    <mergeCell ref="B13:B14"/>
    <mergeCell ref="C13:C14"/>
    <mergeCell ref="K13:K14"/>
    <mergeCell ref="H13:H14"/>
    <mergeCell ref="I13:I14"/>
    <mergeCell ref="D13:E13"/>
    <mergeCell ref="G13:G14"/>
  </mergeCells>
  <conditionalFormatting sqref="G17">
    <cfRule type="cellIs" dxfId="10" priority="17" stopIfTrue="1" operator="notEqual">
      <formula>#REF!</formula>
    </cfRule>
  </conditionalFormatting>
  <conditionalFormatting sqref="G27 G24">
    <cfRule type="cellIs" dxfId="9" priority="18" stopIfTrue="1" operator="notEqual">
      <formula>#REF!</formula>
    </cfRule>
  </conditionalFormatting>
  <conditionalFormatting sqref="G34">
    <cfRule type="cellIs" dxfId="8" priority="12" stopIfTrue="1" operator="notEqual">
      <formula>#REF!</formula>
    </cfRule>
  </conditionalFormatting>
  <conditionalFormatting sqref="J27 J24 J34">
    <cfRule type="cellIs" dxfId="7" priority="19" stopIfTrue="1" operator="notEqual">
      <formula>#REF!</formula>
    </cfRule>
  </conditionalFormatting>
  <pageMargins left="0.7" right="0.7" top="0.75" bottom="0.75" header="0.3" footer="0.3"/>
  <pageSetup paperSize="9" scale="2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BFB78-B04C-4100-858E-ABF80171E70C}">
  <sheetPr>
    <tabColor rgb="FFFF0000"/>
  </sheetPr>
  <dimension ref="A1:L124"/>
  <sheetViews>
    <sheetView view="pageBreakPreview" zoomScale="115" zoomScaleNormal="140" zoomScaleSheetLayoutView="115" workbookViewId="0">
      <selection activeCell="C78" sqref="C78"/>
    </sheetView>
  </sheetViews>
  <sheetFormatPr baseColWidth="10" defaultRowHeight="12.75" x14ac:dyDescent="0.2"/>
  <cols>
    <col min="1" max="1" width="50.140625" bestFit="1" customWidth="1"/>
    <col min="2" max="2" width="15.85546875" bestFit="1" customWidth="1"/>
    <col min="4" max="4" width="15.85546875" customWidth="1"/>
    <col min="5" max="5" width="15.7109375" customWidth="1"/>
    <col min="6" max="6" width="14.85546875" customWidth="1"/>
    <col min="7" max="7" width="14.140625" customWidth="1"/>
  </cols>
  <sheetData>
    <row r="1" spans="1:10" x14ac:dyDescent="0.2">
      <c r="A1" s="277" t="s">
        <v>91</v>
      </c>
      <c r="B1" s="277"/>
      <c r="C1" s="277"/>
      <c r="D1" s="277"/>
      <c r="E1" s="277"/>
      <c r="F1" s="277"/>
      <c r="G1" s="277"/>
      <c r="H1" s="277"/>
      <c r="I1" s="277"/>
    </row>
    <row r="2" spans="1:10" x14ac:dyDescent="0.2">
      <c r="A2" s="277" t="s">
        <v>92</v>
      </c>
      <c r="B2" s="277"/>
      <c r="C2" s="277"/>
      <c r="D2" s="277"/>
      <c r="E2" s="277"/>
      <c r="F2" s="277"/>
      <c r="G2" s="277"/>
      <c r="H2" s="277"/>
      <c r="I2" s="277"/>
    </row>
    <row r="4" spans="1:10" x14ac:dyDescent="0.2">
      <c r="A4" s="129" t="s">
        <v>106</v>
      </c>
      <c r="B4" s="129">
        <f>+'Formato 01_hoja 1 - Supervision'!C8</f>
        <v>90</v>
      </c>
    </row>
    <row r="5" spans="1:10" ht="15" hidden="1" x14ac:dyDescent="0.2">
      <c r="A5" s="279" t="s">
        <v>28</v>
      </c>
      <c r="B5" s="280"/>
      <c r="C5" s="280"/>
      <c r="D5" s="280"/>
      <c r="E5" s="280"/>
      <c r="F5" s="280"/>
      <c r="G5" s="280"/>
    </row>
    <row r="6" spans="1:10" hidden="1" x14ac:dyDescent="0.2"/>
    <row r="7" spans="1:10" hidden="1" x14ac:dyDescent="0.2">
      <c r="A7" t="s">
        <v>29</v>
      </c>
    </row>
    <row r="8" spans="1:10" hidden="1" x14ac:dyDescent="0.2"/>
    <row r="9" spans="1:10" ht="25.5" hidden="1" x14ac:dyDescent="0.2">
      <c r="A9" s="97" t="s">
        <v>30</v>
      </c>
      <c r="B9" s="97" t="s">
        <v>31</v>
      </c>
      <c r="C9" s="97" t="s">
        <v>82</v>
      </c>
      <c r="D9" s="97" t="s">
        <v>83</v>
      </c>
      <c r="E9" s="183" t="s">
        <v>84</v>
      </c>
      <c r="F9" s="97" t="s">
        <v>33</v>
      </c>
      <c r="J9">
        <f>COUNTA(A10:A14)</f>
        <v>5</v>
      </c>
    </row>
    <row r="10" spans="1:10" hidden="1" x14ac:dyDescent="0.2">
      <c r="A10" s="126" t="str">
        <f>+'Formato 01_hoja 1 - Supervision'!B18</f>
        <v xml:space="preserve">Jefe Supervisión </v>
      </c>
      <c r="B10" s="97" t="s">
        <v>34</v>
      </c>
      <c r="C10" s="127">
        <f>+'Formato 01_hoja 1 - Supervision'!D18</f>
        <v>1</v>
      </c>
      <c r="D10" s="97">
        <f>ROUND(+B$4*C10,0)</f>
        <v>90</v>
      </c>
      <c r="E10" s="247"/>
      <c r="F10" s="97">
        <f>+D10*E10</f>
        <v>0</v>
      </c>
      <c r="G10" s="202"/>
    </row>
    <row r="11" spans="1:10" hidden="1" x14ac:dyDescent="0.2">
      <c r="A11" s="126">
        <f>+'Formato 01_hoja 1 - Supervision'!B19</f>
        <v>0</v>
      </c>
      <c r="B11" s="97" t="s">
        <v>34</v>
      </c>
      <c r="C11" s="127">
        <f>+'Formato 01_hoja 1 - Supervision'!D19</f>
        <v>0</v>
      </c>
      <c r="D11" s="97">
        <f>ROUND(+B$4*C11,0)</f>
        <v>0</v>
      </c>
      <c r="E11" s="97">
        <f>E10</f>
        <v>0</v>
      </c>
      <c r="F11" s="97">
        <f>+D11*E11</f>
        <v>0</v>
      </c>
    </row>
    <row r="12" spans="1:10" hidden="1" x14ac:dyDescent="0.2">
      <c r="A12" s="126">
        <f>+'Formato 01_hoja 1 - Supervision'!B20</f>
        <v>0</v>
      </c>
      <c r="B12" s="97" t="s">
        <v>34</v>
      </c>
      <c r="C12" s="127">
        <f>+'Formato 01_hoja 1 - Supervision'!D20</f>
        <v>0</v>
      </c>
      <c r="D12" s="97">
        <f>ROUND(+B$4*C12,0)</f>
        <v>0</v>
      </c>
      <c r="E12" s="97">
        <f>E11</f>
        <v>0</v>
      </c>
      <c r="F12" s="97">
        <f>+D12*E12</f>
        <v>0</v>
      </c>
    </row>
    <row r="13" spans="1:10" hidden="1" x14ac:dyDescent="0.2">
      <c r="A13" s="126">
        <f>+'Formato 01_hoja 1 - Supervision'!B21</f>
        <v>0</v>
      </c>
      <c r="B13" s="97" t="s">
        <v>34</v>
      </c>
      <c r="C13" s="127">
        <f>+'Formato 01_hoja 1 - Supervision'!D21</f>
        <v>0</v>
      </c>
      <c r="D13" s="97">
        <f>ROUND(+B$4*C13,0)</f>
        <v>0</v>
      </c>
      <c r="E13" s="97">
        <f>E12</f>
        <v>0</v>
      </c>
      <c r="F13" s="97">
        <f>+D13*E13</f>
        <v>0</v>
      </c>
    </row>
    <row r="14" spans="1:10" hidden="1" x14ac:dyDescent="0.2">
      <c r="A14" s="126" t="str">
        <f>+'Formato 01_hoja 1 - Supervision'!B22</f>
        <v>Especialista en Seguridad de Obra y Salud Ocupacional</v>
      </c>
      <c r="B14" s="97" t="s">
        <v>34</v>
      </c>
      <c r="C14" s="127">
        <f>+'Formato 01_hoja 1 - Supervision'!D22</f>
        <v>1</v>
      </c>
      <c r="D14" s="97">
        <f>ROUND(+B$4*C14,0)</f>
        <v>90</v>
      </c>
      <c r="E14" s="97">
        <f>E13</f>
        <v>0</v>
      </c>
      <c r="F14" s="97">
        <f>+D14*E14</f>
        <v>0</v>
      </c>
    </row>
    <row r="15" spans="1:10" hidden="1" x14ac:dyDescent="0.2"/>
    <row r="16" spans="1:10" hidden="1" x14ac:dyDescent="0.2">
      <c r="E16" s="97" t="s">
        <v>35</v>
      </c>
      <c r="F16" s="97">
        <f>SUM(F10:F14)</f>
        <v>0</v>
      </c>
      <c r="G16" s="202" t="s">
        <v>95</v>
      </c>
    </row>
    <row r="17" spans="1:8" hidden="1" x14ac:dyDescent="0.2"/>
    <row r="18" spans="1:8" ht="13.5" hidden="1" customHeight="1" x14ac:dyDescent="0.2">
      <c r="A18" s="275" t="s">
        <v>42</v>
      </c>
      <c r="B18" s="281"/>
      <c r="C18" s="281"/>
      <c r="D18" s="281"/>
      <c r="E18" s="281"/>
      <c r="F18" s="281"/>
      <c r="G18" s="281"/>
    </row>
    <row r="19" spans="1:8" ht="13.5" hidden="1" customHeight="1" x14ac:dyDescent="0.2">
      <c r="A19" s="97" t="s">
        <v>61</v>
      </c>
      <c r="B19" s="97" t="s">
        <v>31</v>
      </c>
      <c r="C19" s="97" t="s">
        <v>32</v>
      </c>
      <c r="D19" s="98" t="s">
        <v>45</v>
      </c>
      <c r="E19" s="98" t="s">
        <v>33</v>
      </c>
    </row>
    <row r="20" spans="1:8" ht="13.5" hidden="1" customHeight="1" x14ac:dyDescent="0.2">
      <c r="A20" s="128" t="s">
        <v>43</v>
      </c>
      <c r="B20" s="98" t="s">
        <v>44</v>
      </c>
      <c r="C20" s="97">
        <f>+B4/30</f>
        <v>3</v>
      </c>
      <c r="D20" s="247"/>
      <c r="E20" s="97">
        <f>+C20*D20</f>
        <v>0</v>
      </c>
      <c r="F20" s="202" t="s">
        <v>95</v>
      </c>
    </row>
    <row r="21" spans="1:8" ht="13.5" hidden="1" customHeight="1" x14ac:dyDescent="0.2">
      <c r="A21" s="96"/>
      <c r="C21" s="95"/>
    </row>
    <row r="22" spans="1:8" ht="13.5" hidden="1" customHeight="1" x14ac:dyDescent="0.2"/>
    <row r="23" spans="1:8" ht="15" hidden="1" x14ac:dyDescent="0.2">
      <c r="A23" s="275" t="s">
        <v>86</v>
      </c>
      <c r="B23" s="281"/>
      <c r="C23" s="281"/>
      <c r="D23" s="281"/>
      <c r="E23" s="281"/>
      <c r="F23" s="281"/>
      <c r="G23" s="281"/>
    </row>
    <row r="24" spans="1:8" hidden="1" x14ac:dyDescent="0.2"/>
    <row r="25" spans="1:8" hidden="1" x14ac:dyDescent="0.2">
      <c r="A25" t="s">
        <v>38</v>
      </c>
    </row>
    <row r="26" spans="1:8" hidden="1" x14ac:dyDescent="0.2"/>
    <row r="27" spans="1:8" hidden="1" x14ac:dyDescent="0.2">
      <c r="A27" s="178" t="s">
        <v>30</v>
      </c>
      <c r="B27" s="178" t="s">
        <v>39</v>
      </c>
      <c r="C27" s="178" t="s">
        <v>32</v>
      </c>
      <c r="D27" s="178" t="s">
        <v>37</v>
      </c>
      <c r="E27" s="181" t="s">
        <v>62</v>
      </c>
      <c r="F27" s="180" t="s">
        <v>81</v>
      </c>
      <c r="G27" s="180" t="s">
        <v>87</v>
      </c>
      <c r="H27" s="178" t="s">
        <v>33</v>
      </c>
    </row>
    <row r="28" spans="1:8" ht="14.25" hidden="1" x14ac:dyDescent="0.2">
      <c r="A28" s="126" t="str">
        <f>+A10</f>
        <v xml:space="preserve">Jefe Supervisión </v>
      </c>
      <c r="B28" s="97" t="s">
        <v>34</v>
      </c>
      <c r="C28" s="127">
        <f>+C10</f>
        <v>1</v>
      </c>
      <c r="D28" s="97">
        <f>+B$4*C28</f>
        <v>90</v>
      </c>
      <c r="E28" s="97">
        <f>ROUND(D28/30,0)+1</f>
        <v>4</v>
      </c>
      <c r="F28" s="97">
        <f>+E28</f>
        <v>4</v>
      </c>
      <c r="G28" s="248"/>
      <c r="H28" s="179">
        <f>+F28*G28</f>
        <v>0</v>
      </c>
    </row>
    <row r="29" spans="1:8" ht="14.25" hidden="1" x14ac:dyDescent="0.2">
      <c r="A29" s="126">
        <f>+A11</f>
        <v>0</v>
      </c>
      <c r="B29" s="97" t="s">
        <v>34</v>
      </c>
      <c r="C29" s="127">
        <f>+C11</f>
        <v>0</v>
      </c>
      <c r="D29" s="97">
        <f>+B$4*C29</f>
        <v>0</v>
      </c>
      <c r="E29" s="97">
        <f>ROUND(D29/30,0)+1</f>
        <v>1</v>
      </c>
      <c r="F29" s="97">
        <f>+E29</f>
        <v>1</v>
      </c>
      <c r="G29" s="151"/>
      <c r="H29" s="179">
        <f>+F29*G29</f>
        <v>0</v>
      </c>
    </row>
    <row r="30" spans="1:8" ht="14.25" hidden="1" x14ac:dyDescent="0.2">
      <c r="A30" s="126">
        <f>+A12</f>
        <v>0</v>
      </c>
      <c r="B30" s="97" t="s">
        <v>34</v>
      </c>
      <c r="C30" s="127">
        <f>+C12</f>
        <v>0</v>
      </c>
      <c r="D30" s="97">
        <f>+B$4*C30</f>
        <v>0</v>
      </c>
      <c r="E30" s="97">
        <f>ROUND(D30/30,0)+1</f>
        <v>1</v>
      </c>
      <c r="F30" s="97">
        <f>+E30</f>
        <v>1</v>
      </c>
      <c r="G30" s="151"/>
      <c r="H30" s="179">
        <f>+F30*G30</f>
        <v>0</v>
      </c>
    </row>
    <row r="31" spans="1:8" ht="14.25" hidden="1" x14ac:dyDescent="0.2">
      <c r="A31" s="126">
        <f>+A13</f>
        <v>0</v>
      </c>
      <c r="B31" s="97" t="s">
        <v>34</v>
      </c>
      <c r="C31" s="127">
        <f>+C13</f>
        <v>0</v>
      </c>
      <c r="D31" s="97">
        <f>+B$4*C31</f>
        <v>0</v>
      </c>
      <c r="E31" s="97">
        <f>ROUND(D31/30,0)+1</f>
        <v>1</v>
      </c>
      <c r="F31" s="97">
        <f>+E31</f>
        <v>1</v>
      </c>
      <c r="G31" s="151"/>
      <c r="H31" s="179">
        <f>+F31*G31</f>
        <v>0</v>
      </c>
    </row>
    <row r="32" spans="1:8" ht="14.25" hidden="1" x14ac:dyDescent="0.2">
      <c r="A32" s="126" t="str">
        <f>+A14</f>
        <v>Especialista en Seguridad de Obra y Salud Ocupacional</v>
      </c>
      <c r="B32" s="97" t="s">
        <v>34</v>
      </c>
      <c r="C32" s="127">
        <f>+C14</f>
        <v>1</v>
      </c>
      <c r="D32" s="97">
        <f>+B$4*C32</f>
        <v>90</v>
      </c>
      <c r="E32" s="97">
        <f>ROUND(D32/30,0)+1</f>
        <v>4</v>
      </c>
      <c r="F32" s="97">
        <f>+E32</f>
        <v>4</v>
      </c>
      <c r="G32" s="185">
        <f>G31</f>
        <v>0</v>
      </c>
      <c r="H32" s="179">
        <f>+F32*G32</f>
        <v>0</v>
      </c>
    </row>
    <row r="33" spans="1:10" hidden="1" x14ac:dyDescent="0.2">
      <c r="H33" s="182"/>
    </row>
    <row r="34" spans="1:10" hidden="1" x14ac:dyDescent="0.2">
      <c r="F34" s="97">
        <f>SUM(F28:F33)</f>
        <v>11</v>
      </c>
      <c r="G34" s="97" t="s">
        <v>35</v>
      </c>
      <c r="H34" s="179">
        <f>SUM(H28:H32)</f>
        <v>0</v>
      </c>
      <c r="I34" s="202" t="s">
        <v>95</v>
      </c>
      <c r="J34" s="215"/>
    </row>
    <row r="35" spans="1:10" hidden="1" x14ac:dyDescent="0.2"/>
    <row r="36" spans="1:10" hidden="1" x14ac:dyDescent="0.2"/>
    <row r="38" spans="1:10" ht="15" customHeight="1" x14ac:dyDescent="0.2">
      <c r="A38" s="278" t="s">
        <v>47</v>
      </c>
      <c r="B38" s="278"/>
      <c r="C38" s="278"/>
      <c r="D38" s="278"/>
      <c r="E38" s="278"/>
      <c r="F38" s="278"/>
      <c r="G38" s="278"/>
      <c r="H38" s="278"/>
      <c r="I38" s="278"/>
    </row>
    <row r="39" spans="1:10" ht="14.25" x14ac:dyDescent="0.2">
      <c r="A39" s="130"/>
      <c r="B39" s="130"/>
      <c r="C39" s="130"/>
      <c r="D39" s="130"/>
      <c r="E39" s="130"/>
      <c r="F39" s="130"/>
      <c r="G39" s="131"/>
      <c r="H39" s="131"/>
      <c r="I39" s="131"/>
    </row>
    <row r="40" spans="1:10" ht="15" x14ac:dyDescent="0.25">
      <c r="A40" s="132" t="s">
        <v>36</v>
      </c>
      <c r="B40" s="133">
        <f>+B4/30</f>
        <v>3</v>
      </c>
      <c r="C40" s="130"/>
      <c r="D40" s="130"/>
      <c r="F40" s="130"/>
      <c r="I40" s="134"/>
    </row>
    <row r="41" spans="1:10" ht="14.25" x14ac:dyDescent="0.2">
      <c r="A41" s="135"/>
      <c r="B41" s="136"/>
      <c r="C41" s="136"/>
      <c r="D41" s="136"/>
      <c r="E41" s="136"/>
      <c r="F41" s="137"/>
      <c r="G41" s="137"/>
      <c r="H41" s="136"/>
      <c r="I41" s="136"/>
    </row>
    <row r="42" spans="1:10" ht="14.25" x14ac:dyDescent="0.2">
      <c r="A42" s="100" t="s">
        <v>59</v>
      </c>
      <c r="C42" s="100"/>
      <c r="D42" s="100"/>
      <c r="E42" s="100"/>
      <c r="F42" s="101"/>
      <c r="G42" s="101"/>
      <c r="H42" s="101"/>
      <c r="I42" s="101"/>
    </row>
    <row r="43" spans="1:10" ht="14.25" x14ac:dyDescent="0.2">
      <c r="A43" s="101" t="s">
        <v>48</v>
      </c>
      <c r="B43" s="104">
        <v>1.2E-2</v>
      </c>
      <c r="C43" s="101"/>
      <c r="D43" s="105"/>
      <c r="E43" s="106"/>
      <c r="F43" s="101"/>
      <c r="G43" s="101"/>
      <c r="H43" s="101"/>
      <c r="I43" s="105">
        <f>ROUND(D46*B43,2)</f>
        <v>0</v>
      </c>
    </row>
    <row r="44" spans="1:10" ht="14.25" x14ac:dyDescent="0.2">
      <c r="A44" s="101" t="s">
        <v>49</v>
      </c>
      <c r="B44" s="104">
        <v>1.4999999999999999E-2</v>
      </c>
      <c r="C44" s="101"/>
      <c r="D44" s="105" t="s">
        <v>50</v>
      </c>
      <c r="E44" s="107">
        <f>+B40</f>
        <v>3</v>
      </c>
      <c r="F44" s="101"/>
      <c r="G44" s="101"/>
      <c r="H44" s="101"/>
      <c r="I44" s="105">
        <f>ROUND(D46*B44,2)</f>
        <v>0</v>
      </c>
    </row>
    <row r="45" spans="1:10" ht="15" x14ac:dyDescent="0.25">
      <c r="A45" s="109"/>
      <c r="B45" s="109"/>
      <c r="C45" s="110"/>
      <c r="D45" s="109"/>
      <c r="E45" s="109"/>
      <c r="F45" s="109"/>
      <c r="G45" s="109"/>
      <c r="H45" s="109"/>
      <c r="I45" s="109"/>
    </row>
    <row r="46" spans="1:10" ht="15" x14ac:dyDescent="0.25">
      <c r="A46" s="101" t="s">
        <v>51</v>
      </c>
      <c r="B46" s="101"/>
      <c r="C46" s="111" t="s">
        <v>40</v>
      </c>
      <c r="D46" s="112">
        <f>+'Formato 01_hoja 1 - Supervision'!M23</f>
        <v>0</v>
      </c>
      <c r="E46" s="113" t="s">
        <v>52</v>
      </c>
      <c r="F46" s="114"/>
      <c r="G46" s="115"/>
      <c r="H46" s="115"/>
      <c r="I46" s="138">
        <f>ROUND(I43+I44,2)</f>
        <v>0</v>
      </c>
    </row>
    <row r="47" spans="1:10" ht="14.25" x14ac:dyDescent="0.2">
      <c r="A47" s="103"/>
      <c r="B47" s="101"/>
      <c r="C47" s="101"/>
      <c r="D47" s="101"/>
      <c r="E47" s="101"/>
      <c r="F47" s="112"/>
      <c r="G47" s="101"/>
      <c r="H47" s="101"/>
      <c r="I47" s="101"/>
    </row>
    <row r="48" spans="1:10" ht="14.25" x14ac:dyDescent="0.2">
      <c r="A48" s="100" t="s">
        <v>60</v>
      </c>
      <c r="C48" s="100"/>
      <c r="D48" s="100"/>
      <c r="E48" s="100"/>
      <c r="F48" s="101"/>
      <c r="G48" s="101"/>
      <c r="H48" s="101"/>
      <c r="I48" s="101"/>
    </row>
    <row r="49" spans="1:9" ht="14.25" x14ac:dyDescent="0.2">
      <c r="A49" s="101" t="s">
        <v>53</v>
      </c>
      <c r="B49" s="104">
        <v>5.3E-3</v>
      </c>
      <c r="C49" s="101"/>
      <c r="D49" s="105"/>
      <c r="E49" s="106"/>
      <c r="F49" s="101"/>
      <c r="G49" s="101"/>
      <c r="H49" s="101"/>
      <c r="I49" s="105"/>
    </row>
    <row r="50" spans="1:9" ht="15" x14ac:dyDescent="0.25">
      <c r="A50" s="101"/>
      <c r="B50" s="101"/>
      <c r="C50" s="101"/>
      <c r="D50" s="105" t="s">
        <v>54</v>
      </c>
      <c r="E50" s="107">
        <f>+B40</f>
        <v>3</v>
      </c>
      <c r="F50" s="101"/>
      <c r="G50" s="101"/>
      <c r="H50" s="101"/>
      <c r="I50" s="139">
        <f>ROUND((B49*E50/12)*D52,2)</f>
        <v>0</v>
      </c>
    </row>
    <row r="51" spans="1:9" ht="15" x14ac:dyDescent="0.25">
      <c r="A51" s="109"/>
      <c r="B51" s="109"/>
      <c r="C51" s="110"/>
      <c r="D51" s="109"/>
      <c r="E51" s="109"/>
      <c r="F51" s="109"/>
      <c r="G51" s="109"/>
      <c r="H51" s="109"/>
      <c r="I51" s="109"/>
    </row>
    <row r="52" spans="1:9" ht="15" x14ac:dyDescent="0.25">
      <c r="A52" s="101" t="s">
        <v>51</v>
      </c>
      <c r="B52" s="101"/>
      <c r="C52" s="111" t="s">
        <v>40</v>
      </c>
      <c r="D52" s="112">
        <f>+'Formato 01_hoja 1 - Supervision'!M23</f>
        <v>0</v>
      </c>
      <c r="E52" s="113" t="s">
        <v>52</v>
      </c>
      <c r="F52" s="114"/>
      <c r="G52" s="115"/>
      <c r="H52" s="115"/>
      <c r="I52" s="138">
        <f>+I50</f>
        <v>0</v>
      </c>
    </row>
    <row r="53" spans="1:9" ht="14.25" x14ac:dyDescent="0.2">
      <c r="A53" s="101"/>
      <c r="B53" s="101"/>
      <c r="C53" s="101"/>
      <c r="D53" s="112"/>
      <c r="E53" s="101"/>
      <c r="F53" s="101"/>
      <c r="G53" s="101"/>
      <c r="H53" s="101"/>
      <c r="I53" s="101"/>
    </row>
    <row r="54" spans="1:9" ht="15" x14ac:dyDescent="0.25">
      <c r="A54" s="108"/>
      <c r="B54" s="109"/>
      <c r="C54" s="109"/>
      <c r="D54" s="110"/>
      <c r="E54" s="109"/>
      <c r="F54" s="109"/>
      <c r="G54" s="109"/>
      <c r="H54" s="109"/>
      <c r="I54" s="109"/>
    </row>
    <row r="55" spans="1:9" ht="15" x14ac:dyDescent="0.25">
      <c r="A55" s="103"/>
      <c r="B55" s="101"/>
      <c r="C55" s="101"/>
      <c r="D55" s="111"/>
      <c r="E55" s="113"/>
      <c r="F55" s="114"/>
      <c r="G55" s="115"/>
      <c r="H55" s="115"/>
      <c r="I55" s="138"/>
    </row>
    <row r="56" spans="1:9" ht="14.25" x14ac:dyDescent="0.2">
      <c r="A56" s="103"/>
      <c r="B56" s="101"/>
      <c r="C56" s="101"/>
      <c r="D56" s="101"/>
      <c r="E56" s="101"/>
      <c r="F56" s="101"/>
      <c r="G56" s="101"/>
      <c r="H56" s="101"/>
      <c r="I56" s="101"/>
    </row>
    <row r="57" spans="1:9" ht="15" x14ac:dyDescent="0.2">
      <c r="A57" s="116"/>
      <c r="B57" s="117"/>
      <c r="C57" s="117"/>
      <c r="D57" s="117"/>
      <c r="E57" s="117"/>
      <c r="F57" s="117"/>
      <c r="G57" s="117"/>
      <c r="H57" s="118" t="s">
        <v>55</v>
      </c>
      <c r="I57" s="140">
        <f>ROUND((I46+I52+I55),2)</f>
        <v>0</v>
      </c>
    </row>
    <row r="58" spans="1:9" ht="14.25" x14ac:dyDescent="0.2">
      <c r="A58" s="103"/>
      <c r="B58" s="101"/>
      <c r="C58" s="101"/>
      <c r="D58" s="101"/>
      <c r="E58" s="101"/>
      <c r="F58" s="101"/>
      <c r="G58" s="101"/>
      <c r="H58" s="101"/>
      <c r="I58" s="102"/>
    </row>
    <row r="59" spans="1:9" ht="14.25" x14ac:dyDescent="0.2">
      <c r="A59" s="99" t="s">
        <v>56</v>
      </c>
      <c r="B59" s="100"/>
      <c r="C59" s="100"/>
      <c r="D59" s="100"/>
      <c r="E59" s="101"/>
      <c r="F59" s="120">
        <v>0.03</v>
      </c>
      <c r="G59" s="101" t="s">
        <v>57</v>
      </c>
      <c r="H59" s="121"/>
      <c r="I59" s="122">
        <f>ROUND(F59*I57,2)</f>
        <v>0</v>
      </c>
    </row>
    <row r="60" spans="1:9" ht="14.25" x14ac:dyDescent="0.2">
      <c r="A60" s="99"/>
      <c r="B60" s="100"/>
      <c r="C60" s="100"/>
      <c r="D60" s="100"/>
      <c r="E60" s="101"/>
      <c r="F60" s="101"/>
      <c r="G60" s="101"/>
      <c r="H60" s="101"/>
      <c r="I60" s="102"/>
    </row>
    <row r="61" spans="1:9" ht="15" x14ac:dyDescent="0.2">
      <c r="A61" s="116"/>
      <c r="B61" s="117"/>
      <c r="C61" s="117"/>
      <c r="D61" s="117"/>
      <c r="E61" s="117"/>
      <c r="F61" s="117"/>
      <c r="G61" s="117"/>
      <c r="H61" s="123" t="s">
        <v>58</v>
      </c>
      <c r="I61" s="119">
        <f>SUM(I57:I59)</f>
        <v>0</v>
      </c>
    </row>
    <row r="65" spans="1:12" ht="15" x14ac:dyDescent="0.2">
      <c r="A65" s="275" t="s">
        <v>46</v>
      </c>
      <c r="B65" s="275"/>
      <c r="C65" s="275"/>
      <c r="D65" s="275"/>
      <c r="E65" s="275"/>
      <c r="F65" s="275"/>
      <c r="G65" s="275"/>
      <c r="H65" s="275"/>
      <c r="I65" s="275"/>
    </row>
    <row r="66" spans="1:12" x14ac:dyDescent="0.2">
      <c r="B66" s="177" t="s">
        <v>40</v>
      </c>
      <c r="C66" s="177" t="s">
        <v>37</v>
      </c>
      <c r="D66" s="177" t="s">
        <v>41</v>
      </c>
    </row>
    <row r="67" spans="1:12" ht="14.25" hidden="1" x14ac:dyDescent="0.2">
      <c r="A67" s="98" t="s">
        <v>105</v>
      </c>
      <c r="B67" s="151">
        <f>+F16+H65</f>
        <v>0</v>
      </c>
      <c r="C67" s="97">
        <f>+B$4</f>
        <v>90</v>
      </c>
      <c r="D67" s="184">
        <f>+B67/C67</f>
        <v>0</v>
      </c>
    </row>
    <row r="68" spans="1:12" ht="14.25" hidden="1" x14ac:dyDescent="0.2">
      <c r="A68" s="97" t="str">
        <f>+A18</f>
        <v>HOSPEDAJE</v>
      </c>
      <c r="B68" s="151">
        <f>+E20</f>
        <v>0</v>
      </c>
      <c r="C68" s="97">
        <f>+B$4</f>
        <v>90</v>
      </c>
      <c r="D68" s="184">
        <f>+B68/C68</f>
        <v>0</v>
      </c>
    </row>
    <row r="69" spans="1:12" ht="14.25" x14ac:dyDescent="0.2">
      <c r="A69" s="97" t="s">
        <v>47</v>
      </c>
      <c r="B69" s="151">
        <f>+I61</f>
        <v>0</v>
      </c>
      <c r="C69" s="97">
        <f>+B$4</f>
        <v>90</v>
      </c>
      <c r="D69" s="184">
        <f>ROUND((B69/C69),2)</f>
        <v>0</v>
      </c>
    </row>
    <row r="70" spans="1:12" ht="15" x14ac:dyDescent="0.2">
      <c r="B70" s="161">
        <f>SUM(B67:B69)</f>
        <v>0</v>
      </c>
      <c r="D70" s="161">
        <f>SUM(D67:D69)</f>
        <v>0</v>
      </c>
      <c r="E70" s="202" t="s">
        <v>95</v>
      </c>
    </row>
    <row r="72" spans="1:12" x14ac:dyDescent="0.2">
      <c r="B72" s="216"/>
    </row>
    <row r="76" spans="1:12" ht="15" customHeight="1" x14ac:dyDescent="0.2">
      <c r="A76" s="143" t="s">
        <v>64</v>
      </c>
      <c r="B76" s="144"/>
      <c r="C76" s="145"/>
      <c r="D76" s="146"/>
      <c r="E76" s="146" t="s">
        <v>71</v>
      </c>
      <c r="F76" s="147" t="s">
        <v>72</v>
      </c>
      <c r="G76" s="143" t="s">
        <v>73</v>
      </c>
      <c r="J76" s="124"/>
      <c r="K76" s="124"/>
      <c r="L76" s="141"/>
    </row>
    <row r="77" spans="1:12" ht="14.25" x14ac:dyDescent="0.2">
      <c r="A77" s="148" t="s">
        <v>65</v>
      </c>
      <c r="B77" s="149" t="s">
        <v>34</v>
      </c>
      <c r="C77" s="249">
        <v>0.33300000000000002</v>
      </c>
      <c r="D77" s="150">
        <f>+B$4/30</f>
        <v>3</v>
      </c>
      <c r="E77" s="248">
        <v>9000</v>
      </c>
      <c r="F77" s="152">
        <f>ROUND(E77*D77*C77,2)</f>
        <v>8991</v>
      </c>
      <c r="G77" s="184">
        <f t="shared" ref="G77:G82" si="0">ROUND((F77/B$4),2)</f>
        <v>99.9</v>
      </c>
      <c r="J77" s="214"/>
      <c r="K77" s="142"/>
      <c r="L77" s="141"/>
    </row>
    <row r="78" spans="1:12" ht="14.25" x14ac:dyDescent="0.2">
      <c r="A78" s="153" t="s">
        <v>66</v>
      </c>
      <c r="B78" s="154" t="s">
        <v>34</v>
      </c>
      <c r="C78" s="249">
        <f>C77</f>
        <v>0.33300000000000002</v>
      </c>
      <c r="D78" s="150">
        <f>+B$4/30</f>
        <v>3</v>
      </c>
      <c r="E78" s="250">
        <v>7000</v>
      </c>
      <c r="F78" s="155">
        <f>ROUND(E78*D78*C78,2)</f>
        <v>6993</v>
      </c>
      <c r="G78" s="184">
        <f t="shared" si="0"/>
        <v>77.7</v>
      </c>
      <c r="J78" s="142"/>
      <c r="K78" s="142"/>
      <c r="L78" s="141"/>
    </row>
    <row r="79" spans="1:12" ht="14.25" x14ac:dyDescent="0.2">
      <c r="A79" s="156" t="s">
        <v>67</v>
      </c>
      <c r="B79" s="157" t="s">
        <v>34</v>
      </c>
      <c r="C79" s="249">
        <f>C78</f>
        <v>0.33300000000000002</v>
      </c>
      <c r="D79" s="150">
        <f>+B$4/30</f>
        <v>3</v>
      </c>
      <c r="E79" s="251">
        <v>4000</v>
      </c>
      <c r="F79" s="158">
        <f>ROUND(E79*D79*C79,2)</f>
        <v>3996</v>
      </c>
      <c r="G79" s="184">
        <f t="shared" si="0"/>
        <v>44.4</v>
      </c>
      <c r="J79" s="142"/>
      <c r="K79" s="142"/>
      <c r="L79" s="141"/>
    </row>
    <row r="80" spans="1:12" ht="14.25" x14ac:dyDescent="0.2">
      <c r="A80" s="159" t="s">
        <v>68</v>
      </c>
      <c r="B80" s="160" t="s">
        <v>34</v>
      </c>
      <c r="C80" s="249">
        <f>C79</f>
        <v>0.33300000000000002</v>
      </c>
      <c r="D80" s="150">
        <f>+B$4/30</f>
        <v>3</v>
      </c>
      <c r="E80" s="252">
        <v>5000</v>
      </c>
      <c r="F80" s="158">
        <f>ROUND(E80*D80*C80,2)</f>
        <v>4995</v>
      </c>
      <c r="G80" s="184">
        <f t="shared" si="0"/>
        <v>55.5</v>
      </c>
      <c r="J80" s="109"/>
      <c r="K80" s="109"/>
      <c r="L80" s="141"/>
    </row>
    <row r="81" spans="1:12" ht="15" x14ac:dyDescent="0.2">
      <c r="A81" s="159" t="s">
        <v>69</v>
      </c>
      <c r="B81" s="160" t="s">
        <v>34</v>
      </c>
      <c r="C81" s="249">
        <f>C80</f>
        <v>0.33300000000000002</v>
      </c>
      <c r="D81" s="150">
        <f>+B$4/30</f>
        <v>3</v>
      </c>
      <c r="E81" s="252">
        <v>1000</v>
      </c>
      <c r="F81" s="158">
        <f>ROUND(E81*D81*C81,2)</f>
        <v>999</v>
      </c>
      <c r="G81" s="184">
        <f t="shared" si="0"/>
        <v>11.1</v>
      </c>
      <c r="J81" s="124"/>
      <c r="K81" s="124"/>
      <c r="L81" s="141"/>
    </row>
    <row r="82" spans="1:12" ht="15" x14ac:dyDescent="0.2">
      <c r="A82" s="143" t="s">
        <v>70</v>
      </c>
      <c r="B82" s="144"/>
      <c r="C82" s="145"/>
      <c r="D82" s="146"/>
      <c r="E82" s="147"/>
      <c r="F82" s="161">
        <f>SUM(F77:F81)</f>
        <v>25974</v>
      </c>
      <c r="G82" s="161">
        <f t="shared" si="0"/>
        <v>288.60000000000002</v>
      </c>
      <c r="H82" s="202" t="s">
        <v>95</v>
      </c>
      <c r="J82" s="109"/>
      <c r="K82" s="109"/>
      <c r="L82" s="141"/>
    </row>
    <row r="83" spans="1:12" ht="14.25" x14ac:dyDescent="0.2">
      <c r="J83" s="101"/>
      <c r="K83" s="101"/>
      <c r="L83" s="141"/>
    </row>
    <row r="84" spans="1:12" x14ac:dyDescent="0.2">
      <c r="J84" s="141"/>
      <c r="K84" s="141"/>
      <c r="L84" s="141"/>
    </row>
    <row r="85" spans="1:12" x14ac:dyDescent="0.2">
      <c r="J85" s="141"/>
      <c r="K85" s="141"/>
      <c r="L85" s="141"/>
    </row>
    <row r="86" spans="1:12" ht="15" x14ac:dyDescent="0.2">
      <c r="A86" s="171" t="s">
        <v>74</v>
      </c>
      <c r="B86" s="144"/>
      <c r="C86" s="145"/>
      <c r="D86" s="146"/>
      <c r="E86" s="146" t="s">
        <v>71</v>
      </c>
      <c r="F86" s="147" t="s">
        <v>72</v>
      </c>
      <c r="G86" s="172" t="s">
        <v>73</v>
      </c>
      <c r="J86" s="141"/>
      <c r="K86" s="141"/>
      <c r="L86" s="141"/>
    </row>
    <row r="87" spans="1:12" ht="14.25" x14ac:dyDescent="0.2">
      <c r="A87" s="162" t="s">
        <v>75</v>
      </c>
      <c r="B87" s="163" t="s">
        <v>76</v>
      </c>
      <c r="C87" s="164"/>
      <c r="D87" s="165">
        <v>1</v>
      </c>
      <c r="E87" s="253">
        <v>2000</v>
      </c>
      <c r="F87" s="165">
        <f>ROUND(E87*D87,2)</f>
        <v>2000</v>
      </c>
      <c r="G87" s="97">
        <f>ROUND((F87/B$4),2)</f>
        <v>22.22</v>
      </c>
      <c r="J87" s="141"/>
      <c r="K87" s="141"/>
      <c r="L87" s="141"/>
    </row>
    <row r="88" spans="1:12" ht="14.25" x14ac:dyDescent="0.2">
      <c r="A88" s="167" t="s">
        <v>77</v>
      </c>
      <c r="B88" s="168" t="s">
        <v>76</v>
      </c>
      <c r="C88" s="169"/>
      <c r="D88" s="165">
        <v>1</v>
      </c>
      <c r="E88" s="253">
        <v>200</v>
      </c>
      <c r="F88" s="165">
        <f>ROUND(E88*D88,2)</f>
        <v>200</v>
      </c>
      <c r="G88" s="97">
        <f>ROUND((F88/B$4),2)</f>
        <v>2.2200000000000002</v>
      </c>
      <c r="J88" s="101"/>
      <c r="K88" s="101"/>
      <c r="L88" s="141"/>
    </row>
    <row r="89" spans="1:12" ht="15" x14ac:dyDescent="0.2">
      <c r="A89" s="143" t="s">
        <v>78</v>
      </c>
      <c r="B89" s="144"/>
      <c r="C89" s="170"/>
      <c r="D89" s="146"/>
      <c r="E89" s="146"/>
      <c r="F89" s="161">
        <f>SUM(F87:F88)</f>
        <v>2200</v>
      </c>
      <c r="G89" s="161">
        <f>SUM(G87:G88)</f>
        <v>24.439999999999998</v>
      </c>
      <c r="J89" s="101"/>
      <c r="K89" s="105"/>
      <c r="L89" s="141"/>
    </row>
    <row r="90" spans="1:12" x14ac:dyDescent="0.2">
      <c r="J90" s="141"/>
      <c r="K90" s="141"/>
      <c r="L90" s="141"/>
    </row>
    <row r="91" spans="1:12" x14ac:dyDescent="0.2">
      <c r="J91" s="141"/>
      <c r="K91" s="141"/>
      <c r="L91" s="141"/>
    </row>
    <row r="92" spans="1:12" x14ac:dyDescent="0.2">
      <c r="J92" s="141"/>
      <c r="K92" s="141"/>
      <c r="L92" s="141"/>
    </row>
    <row r="93" spans="1:12" ht="15" x14ac:dyDescent="0.2">
      <c r="A93" s="143" t="s">
        <v>79</v>
      </c>
      <c r="B93" s="144"/>
      <c r="C93" s="145"/>
      <c r="D93" s="146"/>
      <c r="E93" s="146" t="s">
        <v>71</v>
      </c>
      <c r="F93" s="147" t="s">
        <v>72</v>
      </c>
      <c r="G93" s="172" t="s">
        <v>73</v>
      </c>
      <c r="J93" s="141"/>
      <c r="K93" s="141"/>
      <c r="L93" s="141"/>
    </row>
    <row r="94" spans="1:12" ht="28.5" x14ac:dyDescent="0.2">
      <c r="A94" s="186" t="s">
        <v>88</v>
      </c>
      <c r="B94" s="173" t="s">
        <v>80</v>
      </c>
      <c r="C94" s="174">
        <v>1</v>
      </c>
      <c r="D94" s="175">
        <v>1</v>
      </c>
      <c r="E94" s="254">
        <v>5000</v>
      </c>
      <c r="F94" s="175">
        <f>ROUND(E94*D94*C94,2)</f>
        <v>5000</v>
      </c>
      <c r="G94" s="187">
        <f>ROUND((F94/B$4),2)</f>
        <v>55.56</v>
      </c>
      <c r="J94" s="141"/>
      <c r="K94" s="141"/>
      <c r="L94" s="141"/>
    </row>
    <row r="95" spans="1:12" ht="28.5" hidden="1" x14ac:dyDescent="0.2">
      <c r="A95" s="186" t="s">
        <v>89</v>
      </c>
      <c r="B95" s="173" t="s">
        <v>80</v>
      </c>
      <c r="C95" s="174">
        <v>1</v>
      </c>
      <c r="D95" s="175">
        <v>1</v>
      </c>
      <c r="E95" s="254"/>
      <c r="F95" s="175">
        <f>ROUND(E95*D95*C95,2)</f>
        <v>0</v>
      </c>
      <c r="G95" s="187">
        <f>ROUND((F95/B$4),2)</f>
        <v>0</v>
      </c>
      <c r="J95" s="141"/>
      <c r="K95" s="109"/>
      <c r="L95" s="141"/>
    </row>
    <row r="96" spans="1:12" ht="15" x14ac:dyDescent="0.2">
      <c r="F96" s="161">
        <f>SUM(F94:F95)</f>
        <v>5000</v>
      </c>
      <c r="G96" s="161">
        <f>SUM(G94:G95)</f>
        <v>55.56</v>
      </c>
      <c r="J96" s="141"/>
      <c r="K96" s="141"/>
      <c r="L96" s="141"/>
    </row>
    <row r="97" spans="1:12" x14ac:dyDescent="0.2">
      <c r="J97" s="141"/>
      <c r="K97" s="141"/>
      <c r="L97" s="141"/>
    </row>
    <row r="98" spans="1:12" ht="15" x14ac:dyDescent="0.2">
      <c r="A98" s="276" t="s">
        <v>134</v>
      </c>
      <c r="B98" s="276"/>
      <c r="C98" s="276"/>
      <c r="D98" s="276"/>
      <c r="E98" s="276"/>
      <c r="F98" s="276"/>
      <c r="G98" s="276"/>
      <c r="J98" s="141"/>
      <c r="K98" s="141"/>
      <c r="L98" s="141"/>
    </row>
    <row r="99" spans="1:12" ht="15" x14ac:dyDescent="0.2">
      <c r="A99" s="209" t="s">
        <v>137</v>
      </c>
      <c r="B99" s="204" t="s">
        <v>103</v>
      </c>
      <c r="C99" s="205" t="s">
        <v>101</v>
      </c>
      <c r="D99" s="206" t="s">
        <v>102</v>
      </c>
      <c r="E99" s="206" t="s">
        <v>71</v>
      </c>
      <c r="F99" s="206" t="s">
        <v>72</v>
      </c>
      <c r="G99" s="207" t="s">
        <v>73</v>
      </c>
      <c r="J99" s="141"/>
      <c r="K99" s="141"/>
      <c r="L99" s="141"/>
    </row>
    <row r="100" spans="1:12" ht="14.25" x14ac:dyDescent="0.2">
      <c r="A100" s="261" t="s">
        <v>135</v>
      </c>
      <c r="B100" s="211" t="s">
        <v>99</v>
      </c>
      <c r="C100" s="212">
        <v>2</v>
      </c>
      <c r="D100" s="213">
        <v>1</v>
      </c>
      <c r="E100" s="255">
        <v>150</v>
      </c>
      <c r="F100" s="213">
        <f>ROUND(E100*D100*C100,2)</f>
        <v>300</v>
      </c>
      <c r="G100" s="187">
        <f>ROUND((F100/B$4),2)</f>
        <v>3.33</v>
      </c>
      <c r="H100" s="215"/>
      <c r="J100" s="141"/>
      <c r="K100" s="141"/>
      <c r="L100" s="141"/>
    </row>
    <row r="101" spans="1:12" ht="14.25" x14ac:dyDescent="0.2">
      <c r="A101" s="261" t="s">
        <v>136</v>
      </c>
      <c r="B101" s="211" t="s">
        <v>99</v>
      </c>
      <c r="C101" s="212">
        <v>2</v>
      </c>
      <c r="D101" s="213">
        <v>3</v>
      </c>
      <c r="E101" s="255">
        <v>120</v>
      </c>
      <c r="F101" s="213">
        <f>ROUND(E101*D101*C101,2)</f>
        <v>720</v>
      </c>
      <c r="G101" s="187">
        <f>ROUND((F101/B$4),2)</f>
        <v>8</v>
      </c>
      <c r="J101" s="141"/>
      <c r="K101" s="141"/>
      <c r="L101" s="141"/>
    </row>
    <row r="102" spans="1:12" ht="15" x14ac:dyDescent="0.2">
      <c r="F102" s="208">
        <f>SUM(F100:F101)</f>
        <v>1020</v>
      </c>
      <c r="G102" s="208">
        <f>SUM(G100:G101)</f>
        <v>11.33</v>
      </c>
      <c r="H102" s="202" t="s">
        <v>95</v>
      </c>
      <c r="J102" s="141"/>
      <c r="K102" s="141"/>
      <c r="L102" s="141"/>
    </row>
    <row r="104" spans="1:12" ht="15" x14ac:dyDescent="0.2">
      <c r="A104" s="209" t="s">
        <v>138</v>
      </c>
      <c r="B104" s="204" t="s">
        <v>103</v>
      </c>
      <c r="C104" s="205" t="s">
        <v>101</v>
      </c>
      <c r="D104" s="206" t="s">
        <v>102</v>
      </c>
      <c r="E104" s="206" t="s">
        <v>71</v>
      </c>
      <c r="F104" s="206" t="s">
        <v>72</v>
      </c>
      <c r="G104" s="207" t="s">
        <v>73</v>
      </c>
      <c r="J104" s="141"/>
      <c r="K104" s="141"/>
      <c r="L104" s="141"/>
    </row>
    <row r="105" spans="1:12" ht="14.25" x14ac:dyDescent="0.2">
      <c r="A105" s="210" t="s">
        <v>98</v>
      </c>
      <c r="B105" s="211" t="s">
        <v>100</v>
      </c>
      <c r="C105" s="212">
        <v>2</v>
      </c>
      <c r="D105" s="213">
        <f>+B4/30</f>
        <v>3</v>
      </c>
      <c r="E105" s="255">
        <v>16.78</v>
      </c>
      <c r="F105" s="213">
        <f>ROUND(E105*D105*C105,2)</f>
        <v>100.68</v>
      </c>
      <c r="G105" s="187">
        <f>ROUND((F105/B$4),2)</f>
        <v>1.1200000000000001</v>
      </c>
      <c r="J105" s="141"/>
      <c r="K105" s="141"/>
      <c r="L105" s="141"/>
    </row>
    <row r="106" spans="1:12" ht="15" x14ac:dyDescent="0.2">
      <c r="F106" s="208">
        <f>SUM(F105:F105)</f>
        <v>100.68</v>
      </c>
      <c r="G106" s="208">
        <f>SUM(G105:G105)</f>
        <v>1.1200000000000001</v>
      </c>
      <c r="H106" s="202" t="s">
        <v>95</v>
      </c>
      <c r="J106" s="141"/>
      <c r="K106" s="141"/>
      <c r="L106" s="141"/>
    </row>
    <row r="107" spans="1:12" x14ac:dyDescent="0.2">
      <c r="A107" s="202"/>
    </row>
    <row r="110" spans="1:12" ht="15" x14ac:dyDescent="0.2">
      <c r="A110" s="275" t="s">
        <v>134</v>
      </c>
      <c r="B110" s="275"/>
      <c r="C110" s="275"/>
      <c r="D110" s="275"/>
      <c r="E110" s="275"/>
      <c r="F110" s="275"/>
      <c r="G110" s="275"/>
      <c r="H110" s="275"/>
      <c r="I110" s="275"/>
    </row>
    <row r="111" spans="1:12" x14ac:dyDescent="0.2">
      <c r="B111" s="177" t="s">
        <v>40</v>
      </c>
      <c r="C111" s="177" t="s">
        <v>37</v>
      </c>
      <c r="D111" s="177" t="s">
        <v>41</v>
      </c>
    </row>
    <row r="112" spans="1:12" ht="14.25" x14ac:dyDescent="0.2">
      <c r="A112" s="98" t="s">
        <v>96</v>
      </c>
      <c r="B112" s="185">
        <f>+F102</f>
        <v>1020</v>
      </c>
      <c r="C112" s="97">
        <f>+B$4</f>
        <v>90</v>
      </c>
      <c r="D112" s="184">
        <f>ROUND(B112/C112,2)</f>
        <v>11.33</v>
      </c>
    </row>
    <row r="113" spans="1:5" ht="14.25" x14ac:dyDescent="0.2">
      <c r="A113" s="98" t="s">
        <v>97</v>
      </c>
      <c r="B113" s="185">
        <f>+F106</f>
        <v>100.68</v>
      </c>
      <c r="C113" s="97">
        <f>+B$4</f>
        <v>90</v>
      </c>
      <c r="D113" s="184">
        <f>ROUND(B113/C113,2)</f>
        <v>1.1200000000000001</v>
      </c>
    </row>
    <row r="114" spans="1:5" ht="15" x14ac:dyDescent="0.2">
      <c r="B114" s="161">
        <f>SUM(B112:B113)</f>
        <v>1120.68</v>
      </c>
      <c r="D114" s="161">
        <f>SUM(D112:D113)</f>
        <v>12.45</v>
      </c>
      <c r="E114" s="202" t="s">
        <v>95</v>
      </c>
    </row>
    <row r="120" spans="1:5" x14ac:dyDescent="0.2">
      <c r="A120" s="202"/>
    </row>
    <row r="121" spans="1:5" x14ac:dyDescent="0.2">
      <c r="A121" s="202"/>
    </row>
    <row r="122" spans="1:5" x14ac:dyDescent="0.2">
      <c r="A122" s="202"/>
    </row>
    <row r="123" spans="1:5" x14ac:dyDescent="0.2">
      <c r="A123" s="202"/>
    </row>
    <row r="124" spans="1:5" x14ac:dyDescent="0.2">
      <c r="A124" s="202"/>
    </row>
  </sheetData>
  <mergeCells count="9">
    <mergeCell ref="A110:I110"/>
    <mergeCell ref="A98:G98"/>
    <mergeCell ref="A65:I65"/>
    <mergeCell ref="A1:I1"/>
    <mergeCell ref="A2:I2"/>
    <mergeCell ref="A38:I38"/>
    <mergeCell ref="A5:G5"/>
    <mergeCell ref="A23:G23"/>
    <mergeCell ref="A18:G18"/>
  </mergeCells>
  <pageMargins left="0.7" right="0.7" top="1.3149999999999999" bottom="0.75" header="0.3" footer="0.3"/>
  <pageSetup paperSize="9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F1AF8-BEFF-4970-8809-5923C1F0AC95}">
  <sheetPr>
    <tabColor rgb="FFFF0000"/>
  </sheetPr>
  <dimension ref="A1:AA51"/>
  <sheetViews>
    <sheetView view="pageBreakPreview" topLeftCell="A2" zoomScale="60" zoomScaleNormal="55" workbookViewId="0">
      <selection activeCell="M26" sqref="M26"/>
    </sheetView>
  </sheetViews>
  <sheetFormatPr baseColWidth="10" defaultRowHeight="20.25" x14ac:dyDescent="0.2"/>
  <cols>
    <col min="1" max="1" width="94.7109375" style="2" customWidth="1"/>
    <col min="2" max="2" width="18.85546875" style="2" customWidth="1"/>
    <col min="3" max="3" width="25.7109375" style="2" customWidth="1"/>
    <col min="4" max="5" width="20.5703125" style="6" customWidth="1"/>
    <col min="6" max="6" width="28" style="7" customWidth="1"/>
    <col min="7" max="7" width="22.7109375" style="7" hidden="1" customWidth="1"/>
    <col min="8" max="8" width="25.28515625" style="2" customWidth="1"/>
    <col min="9" max="9" width="24" style="2" customWidth="1"/>
    <col min="10" max="10" width="22.42578125" style="2" customWidth="1"/>
    <col min="11" max="11" width="36.28515625" style="2" customWidth="1"/>
    <col min="12" max="12" width="4.42578125" style="8" customWidth="1"/>
    <col min="13" max="13" width="31.5703125" style="8" customWidth="1"/>
    <col min="14" max="14" width="19.140625" style="8" customWidth="1"/>
    <col min="15" max="15" width="19.28515625" style="8" customWidth="1"/>
    <col min="16" max="16" width="19.140625" style="8" customWidth="1"/>
    <col min="17" max="17" width="18.28515625" style="8" customWidth="1"/>
    <col min="18" max="18" width="32.7109375" style="8" customWidth="1"/>
    <col min="19" max="19" width="14.28515625" style="8" customWidth="1"/>
    <col min="20" max="27" width="10.7109375" style="8" customWidth="1"/>
    <col min="28" max="16384" width="11.42578125" style="2"/>
  </cols>
  <sheetData>
    <row r="1" spans="1:27" ht="30" x14ac:dyDescent="0.2">
      <c r="A1" s="264" t="s">
        <v>110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42" customHeight="1" x14ac:dyDescent="0.2">
      <c r="A2" s="265" t="s">
        <v>1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02" customHeight="1" x14ac:dyDescent="0.2">
      <c r="A3" s="266" t="e">
        <f>'Formato 01_hoja 1 - Supervision'!B4:K4</f>
        <v>#VALUE!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4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10.5" customHeight="1" x14ac:dyDescent="0.2"/>
    <row r="5" spans="1:27" x14ac:dyDescent="0.15">
      <c r="F5" s="9"/>
    </row>
    <row r="6" spans="1:27" ht="38.25" customHeight="1" x14ac:dyDescent="0.2">
      <c r="A6" s="10" t="s">
        <v>2</v>
      </c>
      <c r="B6" s="11" t="s">
        <v>3</v>
      </c>
      <c r="C6" s="12"/>
    </row>
    <row r="7" spans="1:27" ht="21.75" hidden="1" customHeight="1" x14ac:dyDescent="0.2">
      <c r="A7" s="13" t="s">
        <v>4</v>
      </c>
      <c r="B7" s="14">
        <v>30</v>
      </c>
      <c r="C7" s="12"/>
      <c r="F7" s="15"/>
      <c r="G7" s="15"/>
    </row>
    <row r="8" spans="1:27" ht="59.45" customHeight="1" x14ac:dyDescent="0.2">
      <c r="A8" s="13" t="s">
        <v>119</v>
      </c>
      <c r="B8" s="14">
        <f>'Formato 01_hoja 1 - Supervision'!C9</f>
        <v>30</v>
      </c>
      <c r="C8" s="12"/>
      <c r="D8" s="16"/>
      <c r="E8" s="16"/>
      <c r="F8" s="17"/>
      <c r="G8" s="15"/>
      <c r="I8" s="94"/>
      <c r="K8" s="18"/>
    </row>
    <row r="9" spans="1:27" ht="27.75" hidden="1" customHeight="1" x14ac:dyDescent="0.2">
      <c r="A9" s="19"/>
      <c r="B9" s="20">
        <f>SUM(B7:B8)</f>
        <v>60</v>
      </c>
      <c r="C9" s="12"/>
      <c r="D9" s="16"/>
      <c r="E9" s="16"/>
      <c r="F9" s="21"/>
    </row>
    <row r="10" spans="1:27" ht="9.75" customHeight="1" x14ac:dyDescent="0.2">
      <c r="B10" s="22"/>
      <c r="C10" s="12"/>
      <c r="D10" s="23"/>
      <c r="E10" s="23"/>
    </row>
    <row r="12" spans="1:27" ht="38.450000000000003" customHeight="1" x14ac:dyDescent="0.2">
      <c r="A12" s="267" t="s">
        <v>5</v>
      </c>
      <c r="B12" s="267" t="s">
        <v>6</v>
      </c>
      <c r="C12" s="270" t="s">
        <v>7</v>
      </c>
      <c r="D12" s="270"/>
      <c r="E12" s="273" t="s">
        <v>124</v>
      </c>
      <c r="F12" s="270" t="s">
        <v>125</v>
      </c>
      <c r="G12" s="270" t="s">
        <v>9</v>
      </c>
      <c r="H12" s="270" t="s">
        <v>115</v>
      </c>
      <c r="I12" s="270" t="s">
        <v>116</v>
      </c>
      <c r="J12" s="268" t="s">
        <v>114</v>
      </c>
      <c r="K12" s="268" t="s">
        <v>10</v>
      </c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</row>
    <row r="13" spans="1:27" ht="93" x14ac:dyDescent="0.2">
      <c r="A13" s="267"/>
      <c r="B13" s="267"/>
      <c r="C13" s="25" t="s">
        <v>11</v>
      </c>
      <c r="D13" s="25" t="s">
        <v>12</v>
      </c>
      <c r="E13" s="274"/>
      <c r="F13" s="270"/>
      <c r="G13" s="270"/>
      <c r="H13" s="270"/>
      <c r="I13" s="270"/>
      <c r="J13" s="269"/>
      <c r="K13" s="269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27" ht="33" customHeight="1" x14ac:dyDescent="0.2">
      <c r="A14" s="26" t="s">
        <v>131</v>
      </c>
      <c r="B14" s="27"/>
      <c r="C14" s="28"/>
      <c r="D14" s="28"/>
      <c r="E14" s="28"/>
      <c r="F14" s="29"/>
      <c r="G14" s="29"/>
      <c r="H14" s="29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</row>
    <row r="15" spans="1:27" ht="46.5" customHeight="1" x14ac:dyDescent="0.2">
      <c r="A15" s="30" t="s">
        <v>13</v>
      </c>
      <c r="B15" s="31"/>
      <c r="C15" s="31"/>
      <c r="D15" s="193"/>
      <c r="E15" s="193"/>
      <c r="F15" s="32"/>
      <c r="G15" s="32"/>
      <c r="H15" s="33"/>
      <c r="I15" s="33"/>
      <c r="J15" s="33"/>
      <c r="K15" s="33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</row>
    <row r="16" spans="1:27" ht="30" customHeight="1" x14ac:dyDescent="0.2">
      <c r="A16" s="35" t="s">
        <v>14</v>
      </c>
      <c r="B16" s="36"/>
      <c r="C16" s="37"/>
      <c r="D16" s="194"/>
      <c r="E16" s="194"/>
      <c r="F16" s="256" t="s">
        <v>126</v>
      </c>
      <c r="G16" s="39"/>
      <c r="H16" s="257">
        <v>0.1</v>
      </c>
      <c r="I16" s="40"/>
      <c r="J16" s="40"/>
      <c r="K16" s="40"/>
      <c r="L16" s="41"/>
      <c r="M16" s="125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</row>
    <row r="17" spans="1:27" s="47" customFormat="1" ht="30" customHeight="1" x14ac:dyDescent="0.2">
      <c r="A17" s="42" t="s">
        <v>63</v>
      </c>
      <c r="B17" s="43" t="s">
        <v>15</v>
      </c>
      <c r="C17" s="44">
        <v>1</v>
      </c>
      <c r="D17" s="195">
        <f>+$B$7</f>
        <v>30</v>
      </c>
      <c r="E17" s="245"/>
      <c r="F17" s="46"/>
      <c r="G17" s="46"/>
      <c r="H17" s="46"/>
      <c r="I17" s="62"/>
      <c r="J17" s="191"/>
      <c r="K17" s="198"/>
      <c r="L17" s="41"/>
      <c r="M17" s="34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</row>
    <row r="18" spans="1:27" s="54" customFormat="1" ht="41.25" customHeight="1" x14ac:dyDescent="0.2">
      <c r="A18" s="49" t="s">
        <v>18</v>
      </c>
      <c r="B18" s="50"/>
      <c r="C18" s="51"/>
      <c r="D18" s="196"/>
      <c r="E18" s="196"/>
      <c r="F18" s="52"/>
      <c r="G18" s="52"/>
      <c r="H18" s="53"/>
      <c r="I18" s="53"/>
      <c r="J18" s="199"/>
      <c r="K18" s="199"/>
      <c r="L18" s="34"/>
      <c r="M18" s="34">
        <f>SUM(K17:K17)</f>
        <v>0</v>
      </c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</row>
    <row r="19" spans="1:27" ht="30" customHeight="1" x14ac:dyDescent="0.2">
      <c r="A19" s="35" t="s">
        <v>19</v>
      </c>
      <c r="B19" s="36"/>
      <c r="C19" s="38"/>
      <c r="D19" s="194"/>
      <c r="E19" s="194"/>
      <c r="F19" s="55"/>
      <c r="G19" s="55"/>
      <c r="H19" s="56"/>
      <c r="I19" s="56"/>
      <c r="J19" s="200"/>
      <c r="K19" s="20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</row>
    <row r="20" spans="1:27" ht="30" customHeight="1" x14ac:dyDescent="0.2">
      <c r="A20" s="58" t="s">
        <v>20</v>
      </c>
      <c r="B20" s="43" t="s">
        <v>21</v>
      </c>
      <c r="C20" s="45">
        <v>1</v>
      </c>
      <c r="D20" s="195">
        <f>+$B$7</f>
        <v>30</v>
      </c>
      <c r="E20" s="62"/>
      <c r="F20" s="246"/>
      <c r="G20" s="46"/>
      <c r="H20" s="62"/>
      <c r="I20" s="197"/>
      <c r="J20" s="191"/>
      <c r="K20" s="198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</row>
    <row r="21" spans="1:27" ht="30" customHeight="1" x14ac:dyDescent="0.2">
      <c r="A21" s="58" t="s">
        <v>22</v>
      </c>
      <c r="B21" s="43" t="s">
        <v>21</v>
      </c>
      <c r="C21" s="45">
        <v>1</v>
      </c>
      <c r="D21" s="195">
        <f>+$B$7</f>
        <v>30</v>
      </c>
      <c r="E21" s="62"/>
      <c r="F21" s="246"/>
      <c r="G21" s="46"/>
      <c r="H21" s="62"/>
      <c r="I21" s="197"/>
      <c r="J21" s="191"/>
      <c r="K21" s="198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</row>
    <row r="22" spans="1:27" ht="50.25" hidden="1" customHeight="1" x14ac:dyDescent="0.2">
      <c r="A22" s="60" t="s">
        <v>23</v>
      </c>
      <c r="B22" s="36"/>
      <c r="C22" s="38"/>
      <c r="D22" s="194"/>
      <c r="E22" s="56"/>
      <c r="F22" s="55"/>
      <c r="G22" s="55"/>
      <c r="H22" s="56"/>
      <c r="I22" s="56"/>
      <c r="J22" s="200"/>
      <c r="K22" s="20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</row>
    <row r="23" spans="1:27" s="244" customFormat="1" ht="54.75" hidden="1" customHeight="1" x14ac:dyDescent="0.2">
      <c r="A23" s="237" t="s">
        <v>104</v>
      </c>
      <c r="B23" s="238" t="s">
        <v>24</v>
      </c>
      <c r="C23" s="239">
        <v>1</v>
      </c>
      <c r="D23" s="240">
        <f>+$B$7</f>
        <v>30</v>
      </c>
      <c r="E23" s="62"/>
      <c r="F23" s="241">
        <f>9000/30</f>
        <v>300</v>
      </c>
      <c r="G23" s="241"/>
      <c r="H23" s="62"/>
      <c r="I23" s="234">
        <f>ROUND(0.18*(F23+G23+H23),2)</f>
        <v>54</v>
      </c>
      <c r="J23" s="235">
        <f>SUM(F23:I23)</f>
        <v>354</v>
      </c>
      <c r="K23" s="236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</row>
    <row r="24" spans="1:27" s="54" customFormat="1" ht="86.25" customHeight="1" x14ac:dyDescent="0.2">
      <c r="A24" s="60" t="s">
        <v>132</v>
      </c>
      <c r="B24" s="63"/>
      <c r="C24" s="51"/>
      <c r="D24" s="196"/>
      <c r="E24" s="53"/>
      <c r="F24" s="52"/>
      <c r="G24" s="52"/>
      <c r="H24" s="53"/>
      <c r="I24" s="53"/>
      <c r="J24" s="199"/>
      <c r="K24" s="199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</row>
    <row r="25" spans="1:27" ht="46.15" customHeight="1" x14ac:dyDescent="0.2">
      <c r="A25" s="61" t="s">
        <v>90</v>
      </c>
      <c r="B25" s="43" t="s">
        <v>24</v>
      </c>
      <c r="C25" s="45">
        <v>1</v>
      </c>
      <c r="D25" s="195">
        <f>+$B$7</f>
        <v>30</v>
      </c>
      <c r="E25" s="62"/>
      <c r="F25" s="246"/>
      <c r="G25" s="62"/>
      <c r="H25" s="62"/>
      <c r="I25" s="197"/>
      <c r="J25" s="191"/>
      <c r="K25" s="198"/>
      <c r="L25" s="59"/>
      <c r="M25" s="34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</row>
    <row r="26" spans="1:27" ht="46.15" customHeight="1" x14ac:dyDescent="0.2">
      <c r="A26" s="61" t="s">
        <v>127</v>
      </c>
      <c r="B26" s="43" t="s">
        <v>24</v>
      </c>
      <c r="C26" s="45">
        <v>1</v>
      </c>
      <c r="D26" s="195">
        <f>+$B$7</f>
        <v>30</v>
      </c>
      <c r="E26" s="62"/>
      <c r="F26" s="46"/>
      <c r="G26" s="62"/>
      <c r="H26" s="62"/>
      <c r="I26" s="197"/>
      <c r="J26" s="191"/>
      <c r="K26" s="198"/>
      <c r="L26" s="59"/>
      <c r="M26" s="34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</row>
    <row r="27" spans="1:27" ht="46.15" hidden="1" customHeight="1" x14ac:dyDescent="0.2">
      <c r="A27" s="61" t="s">
        <v>94</v>
      </c>
      <c r="B27" s="43" t="s">
        <v>24</v>
      </c>
      <c r="C27" s="45">
        <v>0</v>
      </c>
      <c r="D27" s="195">
        <f>+$B$7</f>
        <v>30</v>
      </c>
      <c r="E27" s="62"/>
      <c r="F27" s="46">
        <f>+'Anexo liquidacion (no imprimir)'!G90</f>
        <v>0</v>
      </c>
      <c r="G27" s="62"/>
      <c r="H27" s="62"/>
      <c r="I27" s="197">
        <f>ROUND(0.18*(F27+G27+H27),2)</f>
        <v>0</v>
      </c>
      <c r="J27" s="191">
        <f>SUM(F27:I27)</f>
        <v>0</v>
      </c>
      <c r="K27" s="198">
        <f>ROUND(C27*J27*D27,2)</f>
        <v>0</v>
      </c>
      <c r="L27" s="59"/>
      <c r="M27" s="34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</row>
    <row r="28" spans="1:27" ht="46.15" hidden="1" customHeight="1" x14ac:dyDescent="0.2">
      <c r="A28" s="61" t="s">
        <v>93</v>
      </c>
      <c r="B28" s="43" t="s">
        <v>24</v>
      </c>
      <c r="C28" s="45">
        <v>0</v>
      </c>
      <c r="D28" s="195">
        <f>+$B$7</f>
        <v>30</v>
      </c>
      <c r="E28" s="62"/>
      <c r="F28" s="46">
        <f>+'Anexo liquidacion (no imprimir)'!G97</f>
        <v>0</v>
      </c>
      <c r="G28" s="62"/>
      <c r="H28" s="62"/>
      <c r="I28" s="197">
        <f>ROUND(0.18*(F28+G28+H28),2)</f>
        <v>0</v>
      </c>
      <c r="J28" s="191">
        <f>SUM(F28:I28)</f>
        <v>0</v>
      </c>
      <c r="K28" s="198">
        <f>ROUND(C28*J28*D28,2)</f>
        <v>0</v>
      </c>
      <c r="L28" s="59"/>
      <c r="M28" s="34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</row>
    <row r="29" spans="1:27" ht="50.25" hidden="1" customHeight="1" x14ac:dyDescent="0.2">
      <c r="A29" s="60" t="s">
        <v>85</v>
      </c>
      <c r="B29" s="36"/>
      <c r="C29" s="38"/>
      <c r="D29" s="194"/>
      <c r="E29" s="56"/>
      <c r="F29" s="55"/>
      <c r="G29" s="55"/>
      <c r="H29" s="56"/>
      <c r="I29" s="56"/>
      <c r="J29" s="200"/>
      <c r="K29" s="201"/>
      <c r="L29" s="41"/>
      <c r="M29" s="59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</row>
    <row r="30" spans="1:27" ht="50.25" hidden="1" customHeight="1" x14ac:dyDescent="0.2">
      <c r="A30" s="61"/>
      <c r="B30" s="43"/>
      <c r="C30" s="45"/>
      <c r="D30" s="195"/>
      <c r="E30" s="62"/>
      <c r="F30" s="46"/>
      <c r="G30" s="62"/>
      <c r="H30" s="62"/>
      <c r="I30" s="197"/>
      <c r="J30" s="191"/>
      <c r="K30" s="198"/>
      <c r="L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</row>
    <row r="31" spans="1:27" ht="61.5" hidden="1" customHeight="1" x14ac:dyDescent="0.2">
      <c r="A31" s="61"/>
      <c r="B31" s="43"/>
      <c r="C31" s="45"/>
      <c r="D31" s="195"/>
      <c r="E31" s="62"/>
      <c r="F31" s="46"/>
      <c r="G31" s="62"/>
      <c r="H31" s="62"/>
      <c r="I31" s="197"/>
      <c r="J31" s="191"/>
      <c r="K31" s="198"/>
      <c r="L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</row>
    <row r="32" spans="1:27" ht="42.6" customHeight="1" x14ac:dyDescent="0.2">
      <c r="A32" s="64" t="s">
        <v>25</v>
      </c>
      <c r="B32" s="65"/>
      <c r="C32" s="66"/>
      <c r="D32" s="66"/>
      <c r="E32" s="66"/>
      <c r="F32" s="67"/>
      <c r="G32" s="68"/>
      <c r="H32" s="68"/>
      <c r="I32" s="282" t="s">
        <v>121</v>
      </c>
      <c r="J32" s="282"/>
      <c r="K32" s="192"/>
      <c r="L32" s="59"/>
      <c r="M32" s="93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</row>
    <row r="33" spans="1:27" ht="42.6" customHeight="1" x14ac:dyDescent="0.2">
      <c r="A33" s="220"/>
      <c r="B33" s="221"/>
      <c r="C33" s="222"/>
      <c r="D33" s="222"/>
      <c r="E33" s="222"/>
      <c r="F33" s="223"/>
      <c r="G33" s="72"/>
      <c r="H33" s="72"/>
      <c r="I33" s="229"/>
      <c r="J33" s="230"/>
      <c r="K33" s="224"/>
      <c r="L33" s="59"/>
      <c r="M33" s="93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</row>
    <row r="34" spans="1:27" ht="42.6" customHeight="1" x14ac:dyDescent="0.2">
      <c r="A34" s="220"/>
      <c r="B34" s="221"/>
      <c r="C34" s="222"/>
      <c r="D34" s="222"/>
      <c r="E34" s="222"/>
      <c r="F34" s="223"/>
      <c r="G34" s="72"/>
      <c r="H34" s="72"/>
      <c r="I34" s="229"/>
      <c r="J34" s="231"/>
      <c r="K34" s="89"/>
      <c r="L34" s="59"/>
      <c r="M34" s="93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</row>
    <row r="35" spans="1:27" ht="42.6" customHeight="1" x14ac:dyDescent="0.2">
      <c r="A35" s="220"/>
      <c r="B35" s="221"/>
      <c r="C35" s="222"/>
      <c r="D35" s="222"/>
      <c r="E35" s="222"/>
      <c r="F35" s="223"/>
      <c r="G35" s="72"/>
      <c r="H35" s="72"/>
      <c r="I35" s="229"/>
      <c r="J35" s="230"/>
      <c r="K35" s="225"/>
      <c r="L35" s="59"/>
      <c r="M35" s="93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</row>
    <row r="36" spans="1:27" ht="34.5" x14ac:dyDescent="0.2">
      <c r="C36" s="91"/>
      <c r="D36" s="91"/>
      <c r="E36" s="91"/>
      <c r="F36" s="91"/>
      <c r="G36" s="91"/>
      <c r="H36" s="59"/>
      <c r="I36" s="59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59"/>
      <c r="V36" s="59"/>
      <c r="W36" s="59"/>
      <c r="X36" s="57"/>
      <c r="Y36" s="2"/>
      <c r="Z36" s="2"/>
      <c r="AA36" s="2"/>
    </row>
    <row r="37" spans="1:27" ht="30" x14ac:dyDescent="0.2">
      <c r="K37" s="92"/>
      <c r="M37" s="86"/>
    </row>
    <row r="38" spans="1:27" ht="30" x14ac:dyDescent="0.2">
      <c r="K38" s="92"/>
      <c r="M38" s="86"/>
    </row>
    <row r="39" spans="1:27" x14ac:dyDescent="0.2">
      <c r="J39" s="228"/>
      <c r="K39" s="228"/>
      <c r="M39" s="227"/>
    </row>
    <row r="40" spans="1:27" ht="30" x14ac:dyDescent="0.2">
      <c r="B40" s="218"/>
      <c r="C40" s="218"/>
      <c r="F40" s="219"/>
      <c r="G40" s="219"/>
      <c r="J40" s="228"/>
      <c r="K40" s="228"/>
      <c r="M40" s="227"/>
    </row>
    <row r="41" spans="1:27" ht="30" x14ac:dyDescent="0.2">
      <c r="B41" s="218"/>
      <c r="C41" s="218"/>
      <c r="F41" s="219"/>
      <c r="G41" s="219"/>
      <c r="J41" s="228"/>
      <c r="K41" s="226"/>
      <c r="M41" s="217"/>
    </row>
    <row r="42" spans="1:27" ht="30" x14ac:dyDescent="0.2">
      <c r="B42" s="218"/>
      <c r="C42" s="218"/>
      <c r="F42" s="219"/>
      <c r="G42" s="219"/>
      <c r="J42" s="228"/>
      <c r="K42" s="228"/>
      <c r="M42" s="227"/>
    </row>
    <row r="43" spans="1:27" ht="30" x14ac:dyDescent="0.2">
      <c r="B43" s="218"/>
      <c r="C43" s="218"/>
      <c r="F43" s="219"/>
      <c r="G43" s="219"/>
      <c r="J43" s="228"/>
      <c r="K43" s="228"/>
    </row>
    <row r="44" spans="1:27" ht="30" x14ac:dyDescent="0.2">
      <c r="B44" s="218"/>
      <c r="C44" s="218"/>
      <c r="F44" s="219"/>
      <c r="G44" s="219"/>
      <c r="J44" s="228"/>
      <c r="K44" s="228"/>
    </row>
    <row r="45" spans="1:27" ht="30" x14ac:dyDescent="0.2">
      <c r="B45" s="218"/>
      <c r="C45" s="218"/>
      <c r="F45" s="219"/>
      <c r="G45" s="219"/>
      <c r="J45" s="228"/>
      <c r="K45" s="226"/>
    </row>
    <row r="46" spans="1:27" ht="30" x14ac:dyDescent="0.2">
      <c r="B46" s="218"/>
      <c r="C46" s="218"/>
      <c r="F46" s="219"/>
      <c r="G46" s="219"/>
      <c r="J46" s="228"/>
      <c r="K46" s="228"/>
    </row>
    <row r="47" spans="1:27" ht="30" x14ac:dyDescent="0.2">
      <c r="B47" s="218"/>
      <c r="C47" s="218"/>
      <c r="F47" s="219"/>
      <c r="G47" s="219"/>
      <c r="J47" s="228"/>
      <c r="K47" s="228"/>
    </row>
    <row r="48" spans="1:27" ht="30" x14ac:dyDescent="0.2">
      <c r="B48" s="218"/>
      <c r="C48" s="218"/>
      <c r="F48" s="219"/>
      <c r="G48" s="219"/>
      <c r="J48" s="228"/>
      <c r="K48" s="228"/>
    </row>
    <row r="49" spans="2:11" ht="30" x14ac:dyDescent="0.2">
      <c r="B49" s="218"/>
      <c r="C49" s="218"/>
      <c r="F49" s="219"/>
      <c r="G49" s="219"/>
      <c r="J49" s="228"/>
      <c r="K49" s="228"/>
    </row>
    <row r="50" spans="2:11" ht="30" x14ac:dyDescent="0.2">
      <c r="B50" s="218"/>
      <c r="C50" s="218"/>
      <c r="F50" s="219"/>
      <c r="G50" s="219"/>
      <c r="J50" s="228"/>
      <c r="K50" s="228"/>
    </row>
    <row r="51" spans="2:11" ht="30" x14ac:dyDescent="0.2">
      <c r="B51" s="218"/>
      <c r="C51" s="218"/>
      <c r="F51" s="219"/>
      <c r="G51" s="219"/>
      <c r="J51" s="228"/>
      <c r="K51" s="228"/>
    </row>
  </sheetData>
  <mergeCells count="14">
    <mergeCell ref="F12:F13"/>
    <mergeCell ref="G12:G13"/>
    <mergeCell ref="J12:J13"/>
    <mergeCell ref="K12:K13"/>
    <mergeCell ref="H12:H13"/>
    <mergeCell ref="I12:I13"/>
    <mergeCell ref="E12:E13"/>
    <mergeCell ref="I32:J32"/>
    <mergeCell ref="A1:K1"/>
    <mergeCell ref="A2:K2"/>
    <mergeCell ref="A3:K3"/>
    <mergeCell ref="A12:A13"/>
    <mergeCell ref="B12:B13"/>
    <mergeCell ref="C12:D12"/>
  </mergeCells>
  <conditionalFormatting sqref="G16">
    <cfRule type="cellIs" dxfId="6" priority="10" stopIfTrue="1" operator="notEqual">
      <formula>#REF!</formula>
    </cfRule>
  </conditionalFormatting>
  <conditionalFormatting sqref="G22 G19">
    <cfRule type="cellIs" dxfId="5" priority="11" stopIfTrue="1" operator="notEqual">
      <formula>#REF!</formula>
    </cfRule>
  </conditionalFormatting>
  <conditionalFormatting sqref="F22 F19">
    <cfRule type="cellIs" dxfId="4" priority="13" stopIfTrue="1" operator="notEqual">
      <formula>#REF!</formula>
    </cfRule>
  </conditionalFormatting>
  <conditionalFormatting sqref="G29">
    <cfRule type="cellIs" dxfId="3" priority="6" stopIfTrue="1" operator="notEqual">
      <formula>#REF!</formula>
    </cfRule>
  </conditionalFormatting>
  <conditionalFormatting sqref="F29">
    <cfRule type="cellIs" dxfId="2" priority="7" stopIfTrue="1" operator="notEqual">
      <formula>#REF!</formula>
    </cfRule>
  </conditionalFormatting>
  <conditionalFormatting sqref="F16">
    <cfRule type="cellIs" dxfId="1" priority="1" stopIfTrue="1" operator="notEqual">
      <formula>#REF!</formula>
    </cfRule>
  </conditionalFormatting>
  <conditionalFormatting sqref="J22 J19 J29">
    <cfRule type="cellIs" dxfId="0" priority="20" stopIfTrue="1" operator="notEqual">
      <formula>#REF!</formula>
    </cfRule>
  </conditionalFormatting>
  <pageMargins left="0.7" right="0.7" top="0.75" bottom="0.75" header="0.3" footer="0.3"/>
  <pageSetup paperSize="9" scale="2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25316-0B72-4EC5-91B8-73B2441E649B}">
  <sheetPr>
    <tabColor rgb="FFFF0000"/>
  </sheetPr>
  <dimension ref="A1:L109"/>
  <sheetViews>
    <sheetView view="pageBreakPreview" topLeftCell="A55" zoomScale="115" zoomScaleNormal="140" zoomScaleSheetLayoutView="115" workbookViewId="0">
      <selection activeCell="A106" sqref="A106"/>
    </sheetView>
  </sheetViews>
  <sheetFormatPr baseColWidth="10" defaultRowHeight="12.75" x14ac:dyDescent="0.2"/>
  <cols>
    <col min="1" max="1" width="50.140625" bestFit="1" customWidth="1"/>
    <col min="2" max="2" width="15.85546875" bestFit="1" customWidth="1"/>
    <col min="4" max="4" width="15.85546875" customWidth="1"/>
    <col min="5" max="5" width="15.7109375" customWidth="1"/>
    <col min="6" max="6" width="14.85546875" customWidth="1"/>
    <col min="7" max="7" width="14.140625" customWidth="1"/>
  </cols>
  <sheetData>
    <row r="1" spans="1:10" x14ac:dyDescent="0.2">
      <c r="A1" s="277" t="s">
        <v>109</v>
      </c>
      <c r="B1" s="277"/>
      <c r="C1" s="277"/>
      <c r="D1" s="277"/>
      <c r="E1" s="277"/>
      <c r="F1" s="277"/>
      <c r="G1" s="277"/>
      <c r="H1" s="277"/>
      <c r="I1" s="277"/>
    </row>
    <row r="2" spans="1:10" hidden="1" x14ac:dyDescent="0.2">
      <c r="A2" s="277" t="s">
        <v>108</v>
      </c>
      <c r="B2" s="277"/>
      <c r="C2" s="277"/>
      <c r="D2" s="277"/>
      <c r="E2" s="277"/>
      <c r="F2" s="277"/>
      <c r="G2" s="277"/>
      <c r="H2" s="277"/>
      <c r="I2" s="277"/>
    </row>
    <row r="4" spans="1:10" x14ac:dyDescent="0.2">
      <c r="A4" s="129" t="s">
        <v>106</v>
      </c>
      <c r="B4" s="129">
        <v>30</v>
      </c>
    </row>
    <row r="5" spans="1:10" ht="15" hidden="1" x14ac:dyDescent="0.2">
      <c r="A5" s="279" t="s">
        <v>28</v>
      </c>
      <c r="B5" s="280"/>
      <c r="C5" s="280"/>
      <c r="D5" s="280"/>
      <c r="E5" s="280"/>
      <c r="F5" s="280"/>
      <c r="G5" s="280"/>
    </row>
    <row r="6" spans="1:10" hidden="1" x14ac:dyDescent="0.2"/>
    <row r="7" spans="1:10" hidden="1" x14ac:dyDescent="0.2">
      <c r="A7" t="s">
        <v>29</v>
      </c>
    </row>
    <row r="8" spans="1:10" hidden="1" x14ac:dyDescent="0.2"/>
    <row r="9" spans="1:10" ht="25.5" hidden="1" x14ac:dyDescent="0.2">
      <c r="A9" s="97" t="s">
        <v>30</v>
      </c>
      <c r="B9" s="97" t="s">
        <v>31</v>
      </c>
      <c r="C9" s="97" t="s">
        <v>82</v>
      </c>
      <c r="D9" s="97" t="s">
        <v>83</v>
      </c>
      <c r="E9" s="183" t="s">
        <v>84</v>
      </c>
      <c r="F9" s="97" t="s">
        <v>33</v>
      </c>
      <c r="J9">
        <v>2</v>
      </c>
    </row>
    <row r="10" spans="1:10" hidden="1" x14ac:dyDescent="0.2">
      <c r="A10" s="126" t="str">
        <f>+'Formato 01_hoja 1 - Supervision'!B18</f>
        <v xml:space="preserve">Jefe Supervisión </v>
      </c>
      <c r="B10" s="97" t="s">
        <v>34</v>
      </c>
      <c r="C10" s="127">
        <v>1</v>
      </c>
      <c r="D10" s="97">
        <f>+B$4*C10</f>
        <v>30</v>
      </c>
      <c r="E10" s="97">
        <f>'Anexo 01 (no imprimir)'!E10</f>
        <v>0</v>
      </c>
      <c r="F10" s="97">
        <f>+D10*E10</f>
        <v>0</v>
      </c>
      <c r="G10" s="202"/>
    </row>
    <row r="11" spans="1:10" hidden="1" x14ac:dyDescent="0.2">
      <c r="A11" s="126">
        <f>+'Formato 01_hoja 1 - Supervision'!B19</f>
        <v>0</v>
      </c>
      <c r="B11" s="97" t="s">
        <v>34</v>
      </c>
      <c r="C11" s="127">
        <v>0.1</v>
      </c>
      <c r="D11" s="97">
        <f>+B$4*C11</f>
        <v>3</v>
      </c>
      <c r="E11" s="97">
        <f>E10</f>
        <v>0</v>
      </c>
      <c r="F11" s="97">
        <f>+D11*E11</f>
        <v>0</v>
      </c>
    </row>
    <row r="12" spans="1:10" hidden="1" x14ac:dyDescent="0.2">
      <c r="A12" s="126">
        <f>+'Formato 01_hoja 1 - Supervision'!B20</f>
        <v>0</v>
      </c>
      <c r="B12" s="97" t="s">
        <v>34</v>
      </c>
      <c r="C12" s="127">
        <v>0.1</v>
      </c>
      <c r="D12" s="97">
        <f>+B$4*C12</f>
        <v>3</v>
      </c>
      <c r="E12" s="97">
        <f>E11</f>
        <v>0</v>
      </c>
      <c r="F12" s="97">
        <f>+D12*E12</f>
        <v>0</v>
      </c>
    </row>
    <row r="13" spans="1:10" hidden="1" x14ac:dyDescent="0.2">
      <c r="A13" s="126">
        <f>+'Formato 01_hoja 1 - Supervision'!B21</f>
        <v>0</v>
      </c>
      <c r="B13" s="97" t="s">
        <v>34</v>
      </c>
      <c r="C13" s="127">
        <v>0.1</v>
      </c>
      <c r="D13" s="97">
        <f>+B$4*C13</f>
        <v>3</v>
      </c>
      <c r="E13" s="97">
        <f>E12</f>
        <v>0</v>
      </c>
      <c r="F13" s="97">
        <f>+D13*E13</f>
        <v>0</v>
      </c>
    </row>
    <row r="14" spans="1:10" hidden="1" x14ac:dyDescent="0.2">
      <c r="A14" s="126" t="str">
        <f>+'Formato 01_hoja 1 - Supervision'!B22</f>
        <v>Especialista en Seguridad de Obra y Salud Ocupacional</v>
      </c>
      <c r="B14" s="97" t="s">
        <v>34</v>
      </c>
      <c r="C14" s="127">
        <v>0.1</v>
      </c>
      <c r="D14" s="97">
        <f>+B$4*C14</f>
        <v>3</v>
      </c>
      <c r="E14" s="97">
        <f>E13</f>
        <v>0</v>
      </c>
      <c r="F14" s="97">
        <f>+D14*E14</f>
        <v>0</v>
      </c>
    </row>
    <row r="15" spans="1:10" hidden="1" x14ac:dyDescent="0.2"/>
    <row r="16" spans="1:10" hidden="1" x14ac:dyDescent="0.2">
      <c r="E16" s="97" t="s">
        <v>35</v>
      </c>
      <c r="F16" s="97">
        <f>SUM(F10:F14)</f>
        <v>0</v>
      </c>
      <c r="G16" s="202" t="s">
        <v>95</v>
      </c>
    </row>
    <row r="18" spans="1:8" ht="13.5" hidden="1" customHeight="1" x14ac:dyDescent="0.2">
      <c r="A18" s="275" t="s">
        <v>42</v>
      </c>
      <c r="B18" s="281"/>
      <c r="C18" s="281"/>
      <c r="D18" s="281"/>
      <c r="E18" s="281"/>
      <c r="F18" s="281"/>
      <c r="G18" s="281"/>
    </row>
    <row r="19" spans="1:8" ht="13.5" hidden="1" customHeight="1" x14ac:dyDescent="0.2">
      <c r="A19" s="97" t="s">
        <v>61</v>
      </c>
      <c r="B19" s="97" t="s">
        <v>31</v>
      </c>
      <c r="C19" s="97" t="s">
        <v>32</v>
      </c>
      <c r="D19" s="98" t="s">
        <v>45</v>
      </c>
      <c r="E19" s="98" t="s">
        <v>33</v>
      </c>
    </row>
    <row r="20" spans="1:8" ht="13.5" hidden="1" customHeight="1" x14ac:dyDescent="0.2">
      <c r="A20" s="128" t="s">
        <v>43</v>
      </c>
      <c r="B20" s="98" t="s">
        <v>44</v>
      </c>
      <c r="C20" s="97">
        <f>+B4/30</f>
        <v>1</v>
      </c>
      <c r="D20" s="97">
        <f>'Anexo 01 (no imprimir)'!D20</f>
        <v>0</v>
      </c>
      <c r="E20" s="97">
        <f>+C20*D20</f>
        <v>0</v>
      </c>
      <c r="F20" s="202" t="s">
        <v>95</v>
      </c>
    </row>
    <row r="21" spans="1:8" ht="13.5" hidden="1" customHeight="1" x14ac:dyDescent="0.2">
      <c r="A21" s="96"/>
      <c r="C21" s="95"/>
    </row>
    <row r="22" spans="1:8" ht="13.5" hidden="1" customHeight="1" x14ac:dyDescent="0.2"/>
    <row r="23" spans="1:8" ht="15" hidden="1" x14ac:dyDescent="0.2">
      <c r="A23" s="275" t="s">
        <v>86</v>
      </c>
      <c r="B23" s="281"/>
      <c r="C23" s="281"/>
      <c r="D23" s="281"/>
      <c r="E23" s="281"/>
      <c r="F23" s="281"/>
      <c r="G23" s="281"/>
    </row>
    <row r="24" spans="1:8" hidden="1" x14ac:dyDescent="0.2"/>
    <row r="25" spans="1:8" hidden="1" x14ac:dyDescent="0.2">
      <c r="A25" t="s">
        <v>38</v>
      </c>
    </row>
    <row r="26" spans="1:8" hidden="1" x14ac:dyDescent="0.2"/>
    <row r="27" spans="1:8" hidden="1" x14ac:dyDescent="0.2">
      <c r="A27" s="178" t="s">
        <v>30</v>
      </c>
      <c r="B27" s="178" t="s">
        <v>39</v>
      </c>
      <c r="C27" s="178" t="s">
        <v>32</v>
      </c>
      <c r="D27" s="178" t="s">
        <v>37</v>
      </c>
      <c r="E27" s="181" t="s">
        <v>62</v>
      </c>
      <c r="F27" s="180" t="s">
        <v>81</v>
      </c>
      <c r="G27" s="180" t="s">
        <v>87</v>
      </c>
      <c r="H27" s="178" t="s">
        <v>33</v>
      </c>
    </row>
    <row r="28" spans="1:8" ht="14.25" hidden="1" x14ac:dyDescent="0.2">
      <c r="A28" s="126" t="s">
        <v>63</v>
      </c>
      <c r="B28" s="97" t="s">
        <v>34</v>
      </c>
      <c r="C28" s="127">
        <f>+C10</f>
        <v>1</v>
      </c>
      <c r="D28" s="97">
        <f t="shared" ref="D28:D33" si="0">+B$4*C28</f>
        <v>30</v>
      </c>
      <c r="E28" s="97">
        <f>ROUND(D28/30,0)+1</f>
        <v>2</v>
      </c>
      <c r="F28" s="97">
        <f t="shared" ref="F28:F33" si="1">E28</f>
        <v>2</v>
      </c>
      <c r="G28" s="151">
        <f>'Anexo 01 (no imprimir)'!G28</f>
        <v>0</v>
      </c>
      <c r="H28" s="179">
        <f t="shared" ref="H28:H33" si="2">+F28*G28</f>
        <v>0</v>
      </c>
    </row>
    <row r="29" spans="1:8" ht="14.25" hidden="1" x14ac:dyDescent="0.2">
      <c r="A29" s="126" t="s">
        <v>16</v>
      </c>
      <c r="B29" s="97" t="s">
        <v>34</v>
      </c>
      <c r="C29" s="127">
        <v>0.1</v>
      </c>
      <c r="D29" s="97">
        <f>+B$4*C29</f>
        <v>3</v>
      </c>
      <c r="E29" s="97">
        <f>ROUND(D29/30,0)+1</f>
        <v>1</v>
      </c>
      <c r="F29" s="97">
        <f t="shared" si="1"/>
        <v>1</v>
      </c>
      <c r="G29" s="151">
        <f>G28</f>
        <v>0</v>
      </c>
      <c r="H29" s="179">
        <f>+F29*G29</f>
        <v>0</v>
      </c>
    </row>
    <row r="30" spans="1:8" ht="14.25" hidden="1" x14ac:dyDescent="0.2">
      <c r="A30" s="128" t="s">
        <v>107</v>
      </c>
      <c r="B30" s="97" t="s">
        <v>34</v>
      </c>
      <c r="C30" s="127">
        <v>0.1</v>
      </c>
      <c r="D30" s="97">
        <f t="shared" si="0"/>
        <v>3</v>
      </c>
      <c r="E30" s="97">
        <f>ROUND(D30/30,0)+1</f>
        <v>1</v>
      </c>
      <c r="F30" s="97">
        <f t="shared" si="1"/>
        <v>1</v>
      </c>
      <c r="G30" s="151">
        <f>G29</f>
        <v>0</v>
      </c>
      <c r="H30" s="179">
        <f t="shared" si="2"/>
        <v>0</v>
      </c>
    </row>
    <row r="31" spans="1:8" ht="14.25" hidden="1" x14ac:dyDescent="0.2">
      <c r="A31" s="126" t="s">
        <v>120</v>
      </c>
      <c r="B31" s="97" t="s">
        <v>34</v>
      </c>
      <c r="C31" s="127">
        <v>0.1</v>
      </c>
      <c r="D31" s="97">
        <f t="shared" si="0"/>
        <v>3</v>
      </c>
      <c r="E31" s="97">
        <f>ROUND(D31/30,0)+1</f>
        <v>1</v>
      </c>
      <c r="F31" s="97">
        <f t="shared" si="1"/>
        <v>1</v>
      </c>
      <c r="G31" s="151">
        <f>G30</f>
        <v>0</v>
      </c>
      <c r="H31" s="179">
        <f t="shared" si="2"/>
        <v>0</v>
      </c>
    </row>
    <row r="32" spans="1:8" ht="14.25" hidden="1" x14ac:dyDescent="0.2">
      <c r="A32" s="126" t="s">
        <v>17</v>
      </c>
      <c r="B32" s="97" t="s">
        <v>34</v>
      </c>
      <c r="C32" s="127">
        <v>0.1</v>
      </c>
      <c r="D32" s="97">
        <f t="shared" si="0"/>
        <v>3</v>
      </c>
      <c r="E32" s="97">
        <f>ROUND(D32/30,0)+1</f>
        <v>1</v>
      </c>
      <c r="F32" s="97">
        <f t="shared" si="1"/>
        <v>1</v>
      </c>
      <c r="G32" s="185">
        <f>G31</f>
        <v>0</v>
      </c>
      <c r="H32" s="179">
        <f t="shared" si="2"/>
        <v>0</v>
      </c>
    </row>
    <row r="33" spans="1:10" ht="14.25" hidden="1" x14ac:dyDescent="0.2">
      <c r="A33" s="126" t="str">
        <f>+A14</f>
        <v>Especialista en Seguridad de Obra y Salud Ocupacional</v>
      </c>
      <c r="B33" s="97" t="s">
        <v>34</v>
      </c>
      <c r="C33" s="127"/>
      <c r="D33" s="97">
        <f t="shared" si="0"/>
        <v>0</v>
      </c>
      <c r="E33" s="97"/>
      <c r="F33" s="97">
        <f t="shared" si="1"/>
        <v>0</v>
      </c>
      <c r="G33" s="151">
        <v>160</v>
      </c>
      <c r="H33" s="179">
        <f t="shared" si="2"/>
        <v>0</v>
      </c>
    </row>
    <row r="34" spans="1:10" hidden="1" x14ac:dyDescent="0.2">
      <c r="H34" s="182"/>
    </row>
    <row r="35" spans="1:10" hidden="1" x14ac:dyDescent="0.2">
      <c r="F35" s="97">
        <f>SUM(F28:F34)</f>
        <v>6</v>
      </c>
      <c r="G35" s="97" t="s">
        <v>35</v>
      </c>
      <c r="H35" s="179">
        <f>SUM(H28:H33)</f>
        <v>0</v>
      </c>
      <c r="I35" s="202" t="s">
        <v>95</v>
      </c>
      <c r="J35" s="215"/>
    </row>
    <row r="36" spans="1:10" hidden="1" x14ac:dyDescent="0.2"/>
    <row r="37" spans="1:10" hidden="1" x14ac:dyDescent="0.2"/>
    <row r="38" spans="1:10" hidden="1" x14ac:dyDescent="0.2"/>
    <row r="39" spans="1:10" ht="15" customHeight="1" x14ac:dyDescent="0.2">
      <c r="A39" s="278" t="s">
        <v>47</v>
      </c>
      <c r="B39" s="278"/>
      <c r="C39" s="278"/>
      <c r="D39" s="278"/>
      <c r="E39" s="278"/>
      <c r="F39" s="278"/>
      <c r="G39" s="278"/>
      <c r="H39" s="278"/>
      <c r="I39" s="278"/>
    </row>
    <row r="40" spans="1:10" ht="14.25" x14ac:dyDescent="0.2">
      <c r="A40" s="130"/>
      <c r="B40" s="130"/>
      <c r="C40" s="130"/>
      <c r="D40" s="130"/>
      <c r="E40" s="130"/>
      <c r="F40" s="130"/>
      <c r="G40" s="131"/>
      <c r="H40" s="131"/>
      <c r="I40" s="131"/>
    </row>
    <row r="41" spans="1:10" ht="15" x14ac:dyDescent="0.25">
      <c r="A41" s="132" t="s">
        <v>36</v>
      </c>
      <c r="B41" s="133">
        <f>+B4/30</f>
        <v>1</v>
      </c>
      <c r="C41" s="130"/>
      <c r="D41" s="130"/>
      <c r="F41" s="130"/>
      <c r="I41" s="134"/>
    </row>
    <row r="42" spans="1:10" ht="14.25" x14ac:dyDescent="0.2">
      <c r="A42" s="135"/>
      <c r="B42" s="136"/>
      <c r="C42" s="136"/>
      <c r="D42" s="136"/>
      <c r="E42" s="136"/>
      <c r="F42" s="137"/>
      <c r="G42" s="137"/>
      <c r="H42" s="136"/>
      <c r="I42" s="136"/>
    </row>
    <row r="43" spans="1:10" ht="14.25" x14ac:dyDescent="0.2">
      <c r="A43" s="100" t="s">
        <v>59</v>
      </c>
      <c r="C43" s="100"/>
      <c r="D43" s="100"/>
      <c r="E43" s="100"/>
      <c r="F43" s="101"/>
      <c r="G43" s="101"/>
      <c r="H43" s="101"/>
      <c r="I43" s="101"/>
    </row>
    <row r="44" spans="1:10" ht="14.25" x14ac:dyDescent="0.2">
      <c r="A44" s="101" t="s">
        <v>48</v>
      </c>
      <c r="B44" s="104">
        <v>1.2E-2</v>
      </c>
      <c r="C44" s="101"/>
      <c r="D44" s="105"/>
      <c r="E44" s="106"/>
      <c r="F44" s="101"/>
      <c r="G44" s="101"/>
      <c r="H44" s="101"/>
      <c r="I44" s="105">
        <f>ROUND(D47*B44,2)</f>
        <v>0</v>
      </c>
    </row>
    <row r="45" spans="1:10" ht="14.25" x14ac:dyDescent="0.2">
      <c r="A45" s="101" t="s">
        <v>49</v>
      </c>
      <c r="B45" s="104">
        <v>1.4999999999999999E-2</v>
      </c>
      <c r="C45" s="101"/>
      <c r="D45" s="105" t="s">
        <v>50</v>
      </c>
      <c r="E45" s="107">
        <f>+B41</f>
        <v>1</v>
      </c>
      <c r="F45" s="101"/>
      <c r="G45" s="101"/>
      <c r="H45" s="101"/>
      <c r="I45" s="105">
        <f>ROUND(D47*B45,2)</f>
        <v>0</v>
      </c>
    </row>
    <row r="46" spans="1:10" ht="15" x14ac:dyDescent="0.25">
      <c r="A46" s="109"/>
      <c r="B46" s="109"/>
      <c r="C46" s="110"/>
      <c r="D46" s="109"/>
      <c r="E46" s="109"/>
      <c r="F46" s="109"/>
      <c r="G46" s="109"/>
      <c r="H46" s="109"/>
      <c r="I46" s="109"/>
    </row>
    <row r="47" spans="1:10" ht="15" x14ac:dyDescent="0.25">
      <c r="A47" s="101" t="s">
        <v>51</v>
      </c>
      <c r="B47" s="101"/>
      <c r="C47" s="111" t="s">
        <v>40</v>
      </c>
      <c r="D47" s="112">
        <f>'Formato 01_hoja 2 - liquidacion'!M18</f>
        <v>0</v>
      </c>
      <c r="E47" s="113" t="s">
        <v>52</v>
      </c>
      <c r="F47" s="114"/>
      <c r="G47" s="115"/>
      <c r="H47" s="115"/>
      <c r="I47" s="138">
        <f>ROUND(I44+I45,2)</f>
        <v>0</v>
      </c>
    </row>
    <row r="48" spans="1:10" ht="14.25" x14ac:dyDescent="0.2">
      <c r="A48" s="103"/>
      <c r="B48" s="101"/>
      <c r="C48" s="101"/>
      <c r="D48" s="101"/>
      <c r="E48" s="101"/>
      <c r="F48" s="112"/>
      <c r="G48" s="101"/>
      <c r="H48" s="101"/>
      <c r="I48" s="101"/>
    </row>
    <row r="49" spans="1:9" ht="14.25" x14ac:dyDescent="0.2">
      <c r="A49" s="100" t="s">
        <v>60</v>
      </c>
      <c r="C49" s="100"/>
      <c r="D49" s="100"/>
      <c r="E49" s="100"/>
      <c r="F49" s="101"/>
      <c r="G49" s="101"/>
      <c r="H49" s="101"/>
      <c r="I49" s="101"/>
    </row>
    <row r="50" spans="1:9" ht="14.25" x14ac:dyDescent="0.2">
      <c r="A50" s="101" t="s">
        <v>53</v>
      </c>
      <c r="B50" s="104">
        <v>5.3E-3</v>
      </c>
      <c r="C50" s="101"/>
      <c r="D50" s="105"/>
      <c r="E50" s="106"/>
      <c r="F50" s="101"/>
      <c r="G50" s="101"/>
      <c r="H50" s="101"/>
      <c r="I50" s="105"/>
    </row>
    <row r="51" spans="1:9" ht="15" x14ac:dyDescent="0.25">
      <c r="A51" s="101"/>
      <c r="B51" s="101"/>
      <c r="C51" s="101"/>
      <c r="D51" s="105" t="s">
        <v>54</v>
      </c>
      <c r="E51" s="107">
        <f>+B41</f>
        <v>1</v>
      </c>
      <c r="F51" s="101"/>
      <c r="G51" s="101"/>
      <c r="H51" s="101"/>
      <c r="I51" s="139">
        <f>ROUND((B50*E51/12)*D53,2)</f>
        <v>0</v>
      </c>
    </row>
    <row r="52" spans="1:9" ht="15" x14ac:dyDescent="0.25">
      <c r="A52" s="109"/>
      <c r="B52" s="109"/>
      <c r="C52" s="110"/>
      <c r="D52" s="109"/>
      <c r="E52" s="109"/>
      <c r="F52" s="109"/>
      <c r="G52" s="109"/>
      <c r="H52" s="109"/>
      <c r="I52" s="109"/>
    </row>
    <row r="53" spans="1:9" ht="15" x14ac:dyDescent="0.25">
      <c r="A53" s="101" t="s">
        <v>51</v>
      </c>
      <c r="B53" s="101"/>
      <c r="C53" s="111" t="s">
        <v>40</v>
      </c>
      <c r="D53" s="112">
        <f>'Formato 01_hoja 2 - liquidacion'!M18</f>
        <v>0</v>
      </c>
      <c r="E53" s="113" t="s">
        <v>52</v>
      </c>
      <c r="F53" s="114"/>
      <c r="G53" s="115"/>
      <c r="H53" s="115"/>
      <c r="I53" s="138">
        <f>+I51</f>
        <v>0</v>
      </c>
    </row>
    <row r="54" spans="1:9" ht="14.25" x14ac:dyDescent="0.2">
      <c r="A54" s="101"/>
      <c r="B54" s="101"/>
      <c r="C54" s="101"/>
      <c r="D54" s="112"/>
      <c r="E54" s="101"/>
      <c r="F54" s="101"/>
      <c r="G54" s="101"/>
      <c r="H54" s="101"/>
      <c r="I54" s="101"/>
    </row>
    <row r="55" spans="1:9" ht="15" x14ac:dyDescent="0.25">
      <c r="A55" s="108"/>
      <c r="B55" s="109"/>
      <c r="C55" s="109"/>
      <c r="D55" s="110"/>
      <c r="E55" s="109"/>
      <c r="F55" s="109"/>
      <c r="G55" s="109"/>
      <c r="H55" s="109"/>
      <c r="I55" s="109"/>
    </row>
    <row r="56" spans="1:9" ht="15" x14ac:dyDescent="0.25">
      <c r="A56" s="103"/>
      <c r="B56" s="101"/>
      <c r="C56" s="101"/>
      <c r="D56" s="111"/>
      <c r="E56" s="113"/>
      <c r="F56" s="114"/>
      <c r="G56" s="115"/>
      <c r="H56" s="115"/>
      <c r="I56" s="138"/>
    </row>
    <row r="57" spans="1:9" ht="14.25" x14ac:dyDescent="0.2">
      <c r="A57" s="103"/>
      <c r="B57" s="101"/>
      <c r="C57" s="101"/>
      <c r="D57" s="101"/>
      <c r="E57" s="101"/>
      <c r="F57" s="101"/>
      <c r="G57" s="101"/>
      <c r="H57" s="101"/>
      <c r="I57" s="101"/>
    </row>
    <row r="58" spans="1:9" ht="15" x14ac:dyDescent="0.2">
      <c r="A58" s="116"/>
      <c r="B58" s="117"/>
      <c r="C58" s="117"/>
      <c r="D58" s="117"/>
      <c r="E58" s="117"/>
      <c r="F58" s="117"/>
      <c r="G58" s="117"/>
      <c r="H58" s="118" t="s">
        <v>55</v>
      </c>
      <c r="I58" s="140">
        <f>ROUND((I47+I53+I56),2)</f>
        <v>0</v>
      </c>
    </row>
    <row r="59" spans="1:9" ht="14.25" x14ac:dyDescent="0.2">
      <c r="A59" s="103"/>
      <c r="B59" s="101"/>
      <c r="C59" s="101"/>
      <c r="D59" s="101"/>
      <c r="E59" s="101"/>
      <c r="F59" s="101"/>
      <c r="G59" s="101"/>
      <c r="H59" s="101"/>
      <c r="I59" s="102"/>
    </row>
    <row r="60" spans="1:9" ht="14.25" x14ac:dyDescent="0.2">
      <c r="A60" s="99" t="s">
        <v>56</v>
      </c>
      <c r="B60" s="100"/>
      <c r="C60" s="100"/>
      <c r="D60" s="100"/>
      <c r="E60" s="101"/>
      <c r="F60" s="120">
        <v>0.03</v>
      </c>
      <c r="G60" s="101" t="s">
        <v>57</v>
      </c>
      <c r="H60" s="121"/>
      <c r="I60" s="122">
        <f>ROUND(F60*I58,2)</f>
        <v>0</v>
      </c>
    </row>
    <row r="61" spans="1:9" ht="14.25" x14ac:dyDescent="0.2">
      <c r="A61" s="99"/>
      <c r="B61" s="100"/>
      <c r="C61" s="100"/>
      <c r="D61" s="100"/>
      <c r="E61" s="101"/>
      <c r="F61" s="101"/>
      <c r="G61" s="101"/>
      <c r="H61" s="101"/>
      <c r="I61" s="102"/>
    </row>
    <row r="62" spans="1:9" ht="15" x14ac:dyDescent="0.2">
      <c r="A62" s="116"/>
      <c r="B62" s="117"/>
      <c r="C62" s="117"/>
      <c r="D62" s="117"/>
      <c r="E62" s="117"/>
      <c r="F62" s="117"/>
      <c r="G62" s="117"/>
      <c r="H62" s="123" t="s">
        <v>58</v>
      </c>
      <c r="I62" s="119">
        <f>SUM(I58:I60)</f>
        <v>0</v>
      </c>
    </row>
    <row r="66" spans="1:12" ht="15" x14ac:dyDescent="0.2">
      <c r="A66" s="275" t="s">
        <v>46</v>
      </c>
      <c r="B66" s="275"/>
      <c r="C66" s="275"/>
      <c r="D66" s="275"/>
      <c r="E66" s="275"/>
      <c r="F66" s="275"/>
      <c r="G66" s="275"/>
      <c r="H66" s="275"/>
      <c r="I66" s="275"/>
    </row>
    <row r="67" spans="1:12" x14ac:dyDescent="0.2">
      <c r="B67" s="177" t="s">
        <v>40</v>
      </c>
      <c r="C67" s="177" t="s">
        <v>37</v>
      </c>
      <c r="D67" s="177" t="s">
        <v>41</v>
      </c>
    </row>
    <row r="68" spans="1:12" ht="14.25" hidden="1" x14ac:dyDescent="0.2">
      <c r="A68" s="98" t="s">
        <v>105</v>
      </c>
      <c r="B68" s="151">
        <f>+F16+H66</f>
        <v>0</v>
      </c>
      <c r="C68" s="97">
        <f>+B$4</f>
        <v>30</v>
      </c>
      <c r="D68" s="184">
        <f>+B68/C68</f>
        <v>0</v>
      </c>
    </row>
    <row r="69" spans="1:12" ht="14.25" hidden="1" x14ac:dyDescent="0.2">
      <c r="A69" s="97" t="str">
        <f>+A18</f>
        <v>HOSPEDAJE</v>
      </c>
      <c r="B69" s="151">
        <f>+E20</f>
        <v>0</v>
      </c>
      <c r="C69" s="97">
        <f>+B$4</f>
        <v>30</v>
      </c>
      <c r="D69" s="184">
        <f>+B69/C69</f>
        <v>0</v>
      </c>
    </row>
    <row r="70" spans="1:12" ht="14.25" x14ac:dyDescent="0.2">
      <c r="A70" s="97" t="s">
        <v>47</v>
      </c>
      <c r="B70" s="151">
        <f>+I62</f>
        <v>0</v>
      </c>
      <c r="C70" s="97">
        <f>+B$4</f>
        <v>30</v>
      </c>
      <c r="D70" s="184">
        <f>ROUND((B70/C70),2)</f>
        <v>0</v>
      </c>
    </row>
    <row r="71" spans="1:12" ht="15" x14ac:dyDescent="0.2">
      <c r="B71" s="161">
        <f>SUM(B68:B70)</f>
        <v>0</v>
      </c>
      <c r="D71" s="161">
        <f>SUM(D68:D70)</f>
        <v>0</v>
      </c>
      <c r="E71" s="202" t="s">
        <v>95</v>
      </c>
    </row>
    <row r="73" spans="1:12" x14ac:dyDescent="0.2">
      <c r="B73" s="216"/>
    </row>
    <row r="77" spans="1:12" ht="15" customHeight="1" x14ac:dyDescent="0.2">
      <c r="A77" s="143" t="s">
        <v>64</v>
      </c>
      <c r="B77" s="144"/>
      <c r="C77" s="145"/>
      <c r="D77" s="146"/>
      <c r="E77" s="146" t="s">
        <v>71</v>
      </c>
      <c r="F77" s="147" t="s">
        <v>72</v>
      </c>
      <c r="G77" s="143" t="s">
        <v>73</v>
      </c>
      <c r="J77" s="124"/>
      <c r="K77" s="124"/>
      <c r="L77" s="141"/>
    </row>
    <row r="78" spans="1:12" ht="14.25" x14ac:dyDescent="0.2">
      <c r="A78" s="148" t="s">
        <v>65</v>
      </c>
      <c r="B78" s="149" t="s">
        <v>34</v>
      </c>
      <c r="C78" s="188">
        <f>'Anexo 01 (no imprimir)'!C77</f>
        <v>0.33300000000000002</v>
      </c>
      <c r="D78" s="150">
        <f>+B$4/30</f>
        <v>1</v>
      </c>
      <c r="E78" s="151">
        <f>'Anexo 01 (no imprimir)'!E77</f>
        <v>9000</v>
      </c>
      <c r="F78" s="152">
        <f>ROUND(E78*D78*C78,2)</f>
        <v>2997</v>
      </c>
      <c r="G78" s="184">
        <f t="shared" ref="G78:G83" si="3">ROUND((F78/B$4),2)</f>
        <v>99.9</v>
      </c>
      <c r="J78" s="214"/>
      <c r="K78" s="142"/>
      <c r="L78" s="141"/>
    </row>
    <row r="79" spans="1:12" ht="14.25" x14ac:dyDescent="0.2">
      <c r="A79" s="153" t="s">
        <v>66</v>
      </c>
      <c r="B79" s="154" t="s">
        <v>34</v>
      </c>
      <c r="C79" s="188">
        <f>'Anexo 01 (no imprimir)'!C78</f>
        <v>0.33300000000000002</v>
      </c>
      <c r="D79" s="150">
        <f>+B$4/30</f>
        <v>1</v>
      </c>
      <c r="E79" s="151">
        <f>'Anexo 01 (no imprimir)'!E78</f>
        <v>7000</v>
      </c>
      <c r="F79" s="155">
        <f>ROUND(E79*D79*C79,2)</f>
        <v>2331</v>
      </c>
      <c r="G79" s="184">
        <f t="shared" si="3"/>
        <v>77.7</v>
      </c>
      <c r="J79" s="142"/>
      <c r="K79" s="142"/>
      <c r="L79" s="141"/>
    </row>
    <row r="80" spans="1:12" ht="14.25" x14ac:dyDescent="0.2">
      <c r="A80" s="156" t="s">
        <v>67</v>
      </c>
      <c r="B80" s="157" t="s">
        <v>34</v>
      </c>
      <c r="C80" s="188">
        <f>'Anexo 01 (no imprimir)'!C79</f>
        <v>0.33300000000000002</v>
      </c>
      <c r="D80" s="150">
        <f>+B$4/30</f>
        <v>1</v>
      </c>
      <c r="E80" s="151">
        <f>'Anexo 01 (no imprimir)'!E79</f>
        <v>4000</v>
      </c>
      <c r="F80" s="158">
        <f>ROUND(E80*D80*C80,2)</f>
        <v>1332</v>
      </c>
      <c r="G80" s="184">
        <f t="shared" si="3"/>
        <v>44.4</v>
      </c>
      <c r="J80" s="142"/>
      <c r="K80" s="142"/>
      <c r="L80" s="141"/>
    </row>
    <row r="81" spans="1:12" ht="14.25" x14ac:dyDescent="0.2">
      <c r="A81" s="159" t="s">
        <v>68</v>
      </c>
      <c r="B81" s="160" t="s">
        <v>34</v>
      </c>
      <c r="C81" s="188">
        <f>'Anexo 01 (no imprimir)'!C80</f>
        <v>0.33300000000000002</v>
      </c>
      <c r="D81" s="150">
        <f>+B$4/30</f>
        <v>1</v>
      </c>
      <c r="E81" s="151">
        <f>'Anexo 01 (no imprimir)'!E80</f>
        <v>5000</v>
      </c>
      <c r="F81" s="158">
        <f>ROUND(E81*D81*C81,2)</f>
        <v>1665</v>
      </c>
      <c r="G81" s="184">
        <f t="shared" si="3"/>
        <v>55.5</v>
      </c>
      <c r="J81" s="109"/>
      <c r="K81" s="109"/>
      <c r="L81" s="141"/>
    </row>
    <row r="82" spans="1:12" ht="15" x14ac:dyDescent="0.2">
      <c r="A82" s="159" t="s">
        <v>69</v>
      </c>
      <c r="B82" s="160" t="s">
        <v>34</v>
      </c>
      <c r="C82" s="188">
        <f>'Anexo 01 (no imprimir)'!C81</f>
        <v>0.33300000000000002</v>
      </c>
      <c r="D82" s="150">
        <f>+B$4/30</f>
        <v>1</v>
      </c>
      <c r="E82" s="151">
        <f>'Anexo 01 (no imprimir)'!E81</f>
        <v>1000</v>
      </c>
      <c r="F82" s="158">
        <f>ROUND(E82*D82*C82,2)</f>
        <v>333</v>
      </c>
      <c r="G82" s="184">
        <f t="shared" si="3"/>
        <v>11.1</v>
      </c>
      <c r="J82" s="124"/>
      <c r="K82" s="124"/>
      <c r="L82" s="141"/>
    </row>
    <row r="83" spans="1:12" ht="15" x14ac:dyDescent="0.2">
      <c r="A83" s="143" t="s">
        <v>70</v>
      </c>
      <c r="B83" s="144"/>
      <c r="C83" s="145"/>
      <c r="D83" s="146"/>
      <c r="E83" s="147"/>
      <c r="F83" s="161">
        <f>SUM(F78:F82)</f>
        <v>8658</v>
      </c>
      <c r="G83" s="161">
        <f t="shared" si="3"/>
        <v>288.60000000000002</v>
      </c>
      <c r="H83" s="202" t="s">
        <v>95</v>
      </c>
      <c r="J83" s="109"/>
      <c r="K83" s="109"/>
      <c r="L83" s="141"/>
    </row>
    <row r="84" spans="1:12" ht="14.25" x14ac:dyDescent="0.2">
      <c r="J84" s="101"/>
      <c r="K84" s="101"/>
      <c r="L84" s="141"/>
    </row>
    <row r="85" spans="1:12" hidden="1" x14ac:dyDescent="0.2">
      <c r="J85" s="141"/>
      <c r="K85" s="141"/>
      <c r="L85" s="141"/>
    </row>
    <row r="86" spans="1:12" hidden="1" x14ac:dyDescent="0.2">
      <c r="J86" s="141"/>
      <c r="K86" s="141"/>
      <c r="L86" s="141"/>
    </row>
    <row r="87" spans="1:12" ht="15" hidden="1" x14ac:dyDescent="0.2">
      <c r="A87" s="171" t="s">
        <v>74</v>
      </c>
      <c r="B87" s="144"/>
      <c r="C87" s="145"/>
      <c r="D87" s="146"/>
      <c r="E87" s="146" t="s">
        <v>71</v>
      </c>
      <c r="F87" s="147" t="s">
        <v>72</v>
      </c>
      <c r="G87" s="172" t="s">
        <v>73</v>
      </c>
      <c r="J87" s="141"/>
      <c r="K87" s="141"/>
      <c r="L87" s="141"/>
    </row>
    <row r="88" spans="1:12" ht="14.25" hidden="1" x14ac:dyDescent="0.2">
      <c r="A88" s="162" t="s">
        <v>75</v>
      </c>
      <c r="B88" s="163" t="s">
        <v>76</v>
      </c>
      <c r="C88" s="164"/>
      <c r="D88" s="165">
        <v>1</v>
      </c>
      <c r="E88" s="166">
        <v>500</v>
      </c>
      <c r="F88" s="165"/>
      <c r="G88" s="97"/>
      <c r="J88" s="141"/>
      <c r="K88" s="141"/>
      <c r="L88" s="141"/>
    </row>
    <row r="89" spans="1:12" ht="14.25" hidden="1" x14ac:dyDescent="0.2">
      <c r="A89" s="167" t="s">
        <v>77</v>
      </c>
      <c r="B89" s="168" t="s">
        <v>76</v>
      </c>
      <c r="C89" s="169"/>
      <c r="D89" s="165">
        <v>1</v>
      </c>
      <c r="E89" s="166">
        <v>250</v>
      </c>
      <c r="F89" s="165"/>
      <c r="G89" s="97"/>
      <c r="J89" s="101"/>
      <c r="K89" s="101"/>
      <c r="L89" s="141"/>
    </row>
    <row r="90" spans="1:12" ht="15" hidden="1" x14ac:dyDescent="0.2">
      <c r="A90" s="143" t="s">
        <v>78</v>
      </c>
      <c r="B90" s="144"/>
      <c r="C90" s="170"/>
      <c r="D90" s="146"/>
      <c r="E90" s="146"/>
      <c r="F90" s="161">
        <f>SUM(F88:F89)</f>
        <v>0</v>
      </c>
      <c r="G90" s="161">
        <f>SUM(G88:G89)</f>
        <v>0</v>
      </c>
      <c r="J90" s="101"/>
      <c r="K90" s="101"/>
      <c r="L90" s="141"/>
    </row>
    <row r="91" spans="1:12" hidden="1" x14ac:dyDescent="0.2">
      <c r="J91" s="141"/>
      <c r="K91" s="141"/>
      <c r="L91" s="141"/>
    </row>
    <row r="92" spans="1:12" hidden="1" x14ac:dyDescent="0.2">
      <c r="J92" s="141"/>
      <c r="K92" s="141"/>
      <c r="L92" s="141"/>
    </row>
    <row r="93" spans="1:12" hidden="1" x14ac:dyDescent="0.2">
      <c r="J93" s="141"/>
      <c r="K93" s="141"/>
      <c r="L93" s="141"/>
    </row>
    <row r="94" spans="1:12" ht="15" hidden="1" x14ac:dyDescent="0.2">
      <c r="A94" s="143" t="s">
        <v>79</v>
      </c>
      <c r="B94" s="144"/>
      <c r="C94" s="145"/>
      <c r="D94" s="146"/>
      <c r="E94" s="146" t="s">
        <v>71</v>
      </c>
      <c r="F94" s="147" t="s">
        <v>72</v>
      </c>
      <c r="G94" s="172" t="s">
        <v>73</v>
      </c>
      <c r="J94" s="141"/>
      <c r="K94" s="141"/>
      <c r="L94" s="141"/>
    </row>
    <row r="95" spans="1:12" ht="28.5" hidden="1" x14ac:dyDescent="0.2">
      <c r="A95" s="186" t="s">
        <v>88</v>
      </c>
      <c r="B95" s="173" t="s">
        <v>80</v>
      </c>
      <c r="C95" s="174">
        <v>1</v>
      </c>
      <c r="D95" s="175">
        <v>1</v>
      </c>
      <c r="E95" s="176"/>
      <c r="F95" s="175"/>
      <c r="G95" s="187"/>
      <c r="J95" s="141"/>
      <c r="K95" s="141"/>
      <c r="L95" s="141"/>
    </row>
    <row r="96" spans="1:12" ht="28.5" hidden="1" x14ac:dyDescent="0.2">
      <c r="A96" s="186" t="s">
        <v>89</v>
      </c>
      <c r="B96" s="173" t="s">
        <v>80</v>
      </c>
      <c r="C96" s="174">
        <v>1</v>
      </c>
      <c r="D96" s="175">
        <v>1</v>
      </c>
      <c r="E96" s="176"/>
      <c r="F96" s="175"/>
      <c r="G96" s="187"/>
      <c r="J96" s="141"/>
      <c r="K96" s="109"/>
      <c r="L96" s="141"/>
    </row>
    <row r="97" spans="1:12" ht="15" hidden="1" x14ac:dyDescent="0.2">
      <c r="F97" s="161">
        <f>SUM(F95:F96)</f>
        <v>0</v>
      </c>
      <c r="G97" s="161">
        <f>SUM(G95:G96)</f>
        <v>0</v>
      </c>
      <c r="J97" s="141"/>
      <c r="K97" s="141"/>
      <c r="L97" s="141"/>
    </row>
    <row r="98" spans="1:12" x14ac:dyDescent="0.2">
      <c r="J98" s="141"/>
      <c r="K98" s="141"/>
      <c r="L98" s="141"/>
    </row>
    <row r="105" spans="1:12" x14ac:dyDescent="0.2">
      <c r="A105" s="202"/>
    </row>
    <row r="106" spans="1:12" x14ac:dyDescent="0.2">
      <c r="A106" s="202"/>
    </row>
    <row r="107" spans="1:12" x14ac:dyDescent="0.2">
      <c r="A107" s="202"/>
    </row>
    <row r="108" spans="1:12" x14ac:dyDescent="0.2">
      <c r="A108" s="202"/>
    </row>
    <row r="109" spans="1:12" x14ac:dyDescent="0.2">
      <c r="A109" s="202"/>
    </row>
  </sheetData>
  <mergeCells count="7">
    <mergeCell ref="A66:I66"/>
    <mergeCell ref="A1:I1"/>
    <mergeCell ref="A2:I2"/>
    <mergeCell ref="A5:G5"/>
    <mergeCell ref="A18:G18"/>
    <mergeCell ref="A23:G23"/>
    <mergeCell ref="A39:I39"/>
  </mergeCells>
  <pageMargins left="0.7" right="0.7" top="1.3149999999999999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Formato 01_hoja 1 - Supervision</vt:lpstr>
      <vt:lpstr>Anexo 01 (no imprimir)</vt:lpstr>
      <vt:lpstr>Formato 01_hoja 2 - liquidacion</vt:lpstr>
      <vt:lpstr>Anexo liquidacion (no imprimir)</vt:lpstr>
      <vt:lpstr>'Anexo 01 (no imprimir)'!Área_de_impresión</vt:lpstr>
      <vt:lpstr>'Anexo liquidacion (no imprimir)'!Área_de_impresión</vt:lpstr>
      <vt:lpstr>'Formato 01_hoja 1 - Supervision'!Área_de_impresión</vt:lpstr>
      <vt:lpstr>'Formato 01_hoja 2 - liquidacion'!Área_de_impresión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Manrique Padilla, Raúl Augusto</dc:creator>
  <cp:lastModifiedBy>Jauregui Carruitero, Christian Elti</cp:lastModifiedBy>
  <cp:lastPrinted>2025-05-21T21:19:56Z</cp:lastPrinted>
  <dcterms:created xsi:type="dcterms:W3CDTF">2020-02-07T20:28:59Z</dcterms:created>
  <dcterms:modified xsi:type="dcterms:W3CDTF">2025-07-15T21:32:09Z</dcterms:modified>
</cp:coreProperties>
</file>